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1.xml"/>
  <Override ContentType="application/vnd.openxmlformats-officedocument.drawingml.chart+xml" PartName="/xl/charts/chart7.xml"/>
  <Override ContentType="application/vnd.openxmlformats-officedocument.drawingml.chart+xml" PartName="/xl/charts/chart14.xml"/>
  <Override ContentType="application/vnd.openxmlformats-officedocument.drawingml.chart+xml" PartName="/xl/charts/chart13.xml"/>
  <Override ContentType="application/vnd.openxmlformats-officedocument.drawingml.chart+xml" PartName="/xl/charts/chart4.xml"/>
  <Override ContentType="application/vnd.openxmlformats-officedocument.drawingml.chart+xml" PartName="/xl/charts/chart2.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2.xml"/>
  <Override ContentType="application/vnd.openxmlformats-officedocument.drawingml.chart+xml" PartName="/xl/charts/chart5.xml"/>
  <Override ContentType="application/vnd.openxmlformats-officedocument.drawingml.chart+xml" PartName="/xl/charts/chart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ismonitoring" sheetId="1" r:id="rId4"/>
    <sheet state="visible" name="Produktpreistabellen" sheetId="2" r:id="rId5"/>
    <sheet state="visible" name="Indikatorenwerte" sheetId="3" r:id="rId6"/>
    <sheet state="visible" name="Notizen" sheetId="4" r:id="rId7"/>
  </sheets>
  <definedNames/>
  <calcPr/>
  <extLst>
    <ext uri="GoogleSheetsCustomDataVersion2">
      <go:sheetsCustomData xmlns:go="http://customooxmlschemas.google.com/" r:id="rId8" roundtripDataChecksum="A0JAQTfakyv8ZPfSoiR/p7T63J+u+1+b/q2ZiUss5ys="/>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N22">
      <text>
        <t xml:space="preserve">======
ID#AAABV9vrQvc
tc={95DBA734-83B6-47D6-889D-DB20B9D54276}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F25">
      <text>
        <t xml:space="preserve">======
ID#AAABV9vrQvY
tc={63643D5C-7EB9-4660-A650-0F92131E7C0A}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t>
      </text>
    </comment>
    <comment authorId="0" ref="G25">
      <text>
        <t xml:space="preserve">======
ID#AAABV9vrQvU
tc={202DA34E-0D88-4FB6-9D46-413B1E03D5A6}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Alpina Tessiner Hinterschinken (ALDI) und LIDL Hinterschinken: standard-tief nur von LIDL, weil wenn ALDI auch noch drin, wären standard-tief zu stark gewichtet.</t>
      </text>
    </comment>
    <comment authorId="0" ref="G33">
      <text>
        <t xml:space="preserve">======
ID#AAABV9vrQvQ
tc={C4BEAABF-1AC8-4F16-918E-744D518F60DC}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standard-tief</t>
      </text>
    </comment>
    <comment authorId="0" ref="F24">
      <text>
        <t xml:space="preserve">======
ID#AAABV9vrQvM
tc={23D87187-1C95-4929-BECC-7F704971174D}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t>
      </text>
    </comment>
    <comment authorId="0" ref="G34">
      <text>
        <t xml:space="preserve">======
ID#AAABV9vrQvI
tc={C8CD603C-9D54-4F6C-9855-E13332384B19}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standard-tief</t>
      </text>
    </comment>
    <comment authorId="0" ref="N16">
      <text>
        <t xml:space="preserve">======
ID#AAABV9vrQvE
tc={76F13C22-9D07-46C3-BAAB-04583F8C7454}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F23">
      <text>
        <t xml:space="preserve">======
ID#AAABV9vrQvA
tc={A9723D39-F187-4614-8819-E4E274D61107}    (2024-09-26 13:29:48)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t>
      </text>
    </comment>
    <comment authorId="0" ref="G24">
      <text>
        <t xml:space="preserve">======
ID#AAABVnQ4mQA
tc={DC5068E8-A77D-4D00-A07F-2BBAFAD26985}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Alpina Tessiner Hinterschinken (ALDI) und LIDL Hinterschinken: standard-tief nur von LIDL, weil wenn ALDI auch noch drin, wären standard-tief zu stark gewichtet.</t>
      </text>
    </comment>
    <comment authorId="0" ref="H9">
      <text>
        <t xml:space="preserve">======
ID#AAABVnQ4mQE
tc={B2792828-A433-4299-949D-5F8EF19CE061}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G18">
      <text>
        <t xml:space="preserve">======
ID#AAABVnQ4mP8
tc={D25C1E2F-07CD-42A7-92F0-E6981C4817C2}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H31">
      <text>
        <t xml:space="preserve">======
ID#AAABVnQ4mP4
tc={64E24C4D-B9C5-4182-8A7B-665A58A5D060}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ALDI: RETOUR AUX SOURCES BIO Weissmehl</t>
      </text>
    </comment>
    <comment authorId="0" ref="H27">
      <text>
        <t xml:space="preserve">======
ID#AAABVnQ4mP0
tc={9478AC21-2D3D-4164-BA62-DE338B5E670D}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G19">
      <text>
        <t xml:space="preserve">======
ID#AAABVnQ4mPw
tc={038B8D22-377E-4958-A4C9-1E87DE2ABF7C}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E25">
      <text>
        <t xml:space="preserve">======
ID#AAABVnQ4mPs
tc={C361851F-066C-489A-84EA-117933396754}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Hinterschinken Coop doppelt gezählt, damit Gewichtung Sinn macht.</t>
      </text>
    </comment>
    <comment authorId="0" ref="H18">
      <text>
        <t xml:space="preserve">======
ID#AAABVnQ4mPo
tc={BB36C326-8E7C-4D5D-AE31-7E23179583FF}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 KP sehr niedrig, vergleichbar mit anderen Produkten?</t>
      </text>
    </comment>
    <comment authorId="0" ref="F30">
      <text>
        <t xml:space="preserve">======
ID#AAABVnQ4mPk
tc={2B9673EB-7715-463D-A70B-CBEBE661EE49}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 da Migro Bio Mehl importiert</t>
      </text>
    </comment>
    <comment authorId="0" ref="E11">
      <text>
        <t xml:space="preserve">======
ID#AAABVnQ4mPg
tc={56762D9A-E4B6-40A2-BFE0-05B1174C5E44}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Im 2023.Q3 wurden Daten nicht erhoben! Wurden von 2024.Q1 übernommen unter Annahme, dass kaum Veränderung. Migros bietet keine Bodenhaltungseier an. Bei Mittelwertberechnung Bodenhaltung/Freiland wurde Preis Coop doppelt verwendet, damit Bodenhaltung und Freihaltung gleich gewichtet.</t>
      </text>
    </comment>
    <comment authorId="0" ref="H10">
      <text>
        <t xml:space="preserve">======
ID#AAABVnQ4mPc
tc={351BB7C1-2713-4B8E-9E5B-B7344E4EE95D}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F31">
      <text>
        <t xml:space="preserve">======
ID#AAABVnQ4mPY
tc={E9B80298-FA89-48E8-BDAE-9175F539ABD5}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 da Migro Bio Mehl importiert</t>
      </text>
    </comment>
    <comment authorId="0" ref="H30">
      <text>
        <t xml:space="preserve">======
ID#AAABVnQ4mPU
tc={EED98BCB-C468-4598-BEF0-C4603E2737E1}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 und HALBweissmehl</t>
      </text>
    </comment>
    <comment authorId="0" ref="H15">
      <text>
        <t xml:space="preserve">======
ID#AAABVnQ4mPQ
tc={DDFD4668-0CD4-422C-AAF1-B852CFAE547B}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E13">
      <text>
        <t xml:space="preserve">======
ID#AAABVnQ4mPM
tc={6E72FE65-25A4-4AA6-B8C7-20EAF7137BE7}    (2024-09-19 21:46:30)
[Kommentarthread]
Ihre Version von Excel gestattet Ihnen das Lesen dieses Kommentarthreads. Jegliche Bearbeitungen daran werden jedoch entfernt, wenn die Datei in einer neueren Version von Excel geöffnet wird. Weitere Informationen: https://go.microsoft.com/fwlink/?linkid=870924.
Kommentar:
    Coop Preis doppelt verwendet, damit Gewichtung stimmt</t>
      </text>
    </comment>
  </commentList>
  <extLst>
    <ext uri="GoogleSheetsCustomDataVersion2">
      <go:sheetsCustomData xmlns:go="http://customooxmlschemas.google.com/" r:id="rId1" roundtripDataSignature="AMtx7miuamvhwbM6EK/e+Md8hWK57Qk5aA=="/>
    </ext>
  </extLst>
</comments>
</file>

<file path=xl/sharedStrings.xml><?xml version="1.0" encoding="utf-8"?>
<sst xmlns="http://schemas.openxmlformats.org/spreadsheetml/2006/main" count="222" uniqueCount="99">
  <si>
    <t>Produkt</t>
  </si>
  <si>
    <t>Zeitpunkt</t>
  </si>
  <si>
    <t>PP standard</t>
  </si>
  <si>
    <t>PP bio</t>
  </si>
  <si>
    <t>KP Supermarkt standard</t>
  </si>
  <si>
    <t>KP Supermarkt bio</t>
  </si>
  <si>
    <t>KP Discounter standard</t>
  </si>
  <si>
    <t>KP Discounter bio</t>
  </si>
  <si>
    <t>Diff_KP_PP_standard</t>
  </si>
  <si>
    <t>Diff_KP_PP_bio</t>
  </si>
  <si>
    <t>Indikatorwert</t>
  </si>
  <si>
    <t>PP label</t>
  </si>
  <si>
    <t>KP Supermarkt label</t>
  </si>
  <si>
    <t>KP Discounter label</t>
  </si>
  <si>
    <t>Diff_KP_PP_label</t>
  </si>
  <si>
    <t>Indikator_label</t>
  </si>
  <si>
    <t>Milch</t>
  </si>
  <si>
    <t>2023.Q3</t>
  </si>
  <si>
    <t>2024.Q1</t>
  </si>
  <si>
    <t>2024.Q3</t>
  </si>
  <si>
    <t>Joghurt</t>
  </si>
  <si>
    <t>Käse</t>
  </si>
  <si>
    <t>Eier</t>
  </si>
  <si>
    <t>Rindshackfleisch</t>
  </si>
  <si>
    <t>Rindsplätzli</t>
  </si>
  <si>
    <t>Schweinsnierstück</t>
  </si>
  <si>
    <t>Hinterschinken</t>
  </si>
  <si>
    <t>Kartoffeln</t>
  </si>
  <si>
    <t>Weissmehl</t>
  </si>
  <si>
    <t>Karotten</t>
  </si>
  <si>
    <t>Äpfel</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</si>
  <si>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</si>
  <si>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Angabe Produzentenpreise unter der Annahme, dass ein Joghurt aus 95% Milch besteht.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</si>
  <si>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Im Q1 und Q3 2024 stammt der KP Discounter bio aufgrund Verfügbarkeit nur von einem Anbieter. Angabe Produzentenpreise unter der Annahme, dass ein Emmentaler Käse aus 12 Litern Rohmilch besteht.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</si>
  <si>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KP Supermarkt standard für das Q3 2023 wurden aufgrund Datenerhebungsfehler im 2023 vom Q1 2024 übernommen.</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</si>
  <si>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Im Q1 2024 stammt der KP Discounter bio aufgrund Verfügbarkeit nur von einem Anbieter.</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</si>
  <si>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Im Q1 2024 stammen der KP Discounter standard und bio aufgrund Verfügbarkeit nur von einem Anbieter.</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</si>
  <si>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Für die Discounter Bio-Variante wurde kein entsprechendes Produkt gefunden.</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</si>
  <si>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Für die Discounter Bio-Variante wurde kein entsprechendes Produkt gefunden. Für den Bio Hinterschinken wurde aufgrund der Verfügbarkeit nur der Preis eines Anbieters verwendet. Dabei handelt es sich um einen Dauer-Rabattpreis.</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</si>
  <si>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Weissmehl-Produkte wurden erst seit 2024 erfasst (nv: nicht vorhanden). KP Supermarkt und Discounter bio enthalten aufgrund der mangelnden Produktverfügbarkeit nur die Preise von einem der jeweiligen Anbietern. Beim KP Discounter bio wurde zudem aufgrund der mangelnden Verfügbarheit ein Halbweissmehl-Produkt verwendet. Die Produzentenpreise für Standard-Weissmehl wurden als gewichteter Mittelwert aus Weizen Top (Gewichtung 2/3) und Weizen I (Gewichtung 1/3) berechnet.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</si>
  <si>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Bei den Karotten-Preise der Discounter, welche erst ab 2024 erfasst werden, wurden aufgrund der Verfügbarkeit nur Produkte der Kategorie "standard-tief" verwendet. Bei den Supermärkten wurden die Karotten-Preise der Kategorien "standard-hoch" und "standard-tief" gemittelt.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</si>
  <si>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Die Apfel-Preise der Discounter wurden erst ab 2024 erfasst.</t>
  </si>
  <si>
    <t xml:space="preserve">Produzentenpreis </t>
  </si>
  <si>
    <t>Konsumentenpreis Supermarkt</t>
  </si>
  <si>
    <t>Konsumentenpreis  Discounter</t>
  </si>
  <si>
    <t>Preisdifferenz  Supermarkt</t>
  </si>
  <si>
    <t>Preisdifferenz Discounter</t>
  </si>
  <si>
    <t>Produzentenanteil Supermarkt</t>
  </si>
  <si>
    <t>Produzentenanteil Discounter</t>
  </si>
  <si>
    <t>Indikatorwerte</t>
  </si>
  <si>
    <t>Milch standard-tief</t>
  </si>
  <si>
    <t>Milch standard-hoch</t>
  </si>
  <si>
    <t>Milch bio</t>
  </si>
  <si>
    <t>Joghurt standard</t>
  </si>
  <si>
    <t>Joghurt bio</t>
  </si>
  <si>
    <t>Emmentaler standard</t>
  </si>
  <si>
    <t>Emmentaler bio</t>
  </si>
  <si>
    <t>Rindshackfleisch standard-tief</t>
  </si>
  <si>
    <t>Rindshackfleisch standard-hoch</t>
  </si>
  <si>
    <t>Rindshackfleisch bio</t>
  </si>
  <si>
    <t>Rindsplätzli standard-tief</t>
  </si>
  <si>
    <t>Rindsplätzli standard-hoch</t>
  </si>
  <si>
    <t>Rindsplätzli bio</t>
  </si>
  <si>
    <t>Schweinsnierstück standard</t>
  </si>
  <si>
    <t>Schweinsnierstück bio</t>
  </si>
  <si>
    <t>Hinterschinken standard-tief</t>
  </si>
  <si>
    <t>Hinterschinken standard-hoch</t>
  </si>
  <si>
    <t>Hinterschinken bio</t>
  </si>
  <si>
    <t>Kartoffeln standard-tief</t>
  </si>
  <si>
    <t>Kartoffeln standard-hoch</t>
  </si>
  <si>
    <t>Kartoffeln bio</t>
  </si>
  <si>
    <t>Eier Bodenhaltung</t>
  </si>
  <si>
    <t>Eier Freiland</t>
  </si>
  <si>
    <t>Eier bio</t>
  </si>
  <si>
    <t>Weissmehl standard-tief</t>
  </si>
  <si>
    <t>Weissmehl standard-hoch</t>
  </si>
  <si>
    <t>Weissmehl bio</t>
  </si>
  <si>
    <t>Die Preise sind in CHF/Kg respektive CHF/Liter angegeben. Bei den Produzentenpreisen für Kartoffeln und Weissmehl handelt es sich um Richtpreise. Die Produzentenpreise bei Joghurt wurden unter der Annahme, dass ein Joghurt aus 95% Milch besteht, mit dem Faktor 0.95 multipliziert. Die Produzentenpreise für Emmentaler wurden unter der Annahme, dass ein Emmentaler aus 12 Litern Rohmilch besteht, mit dem Faktor 12 multipliziert. Die Produzentenpreise für konventionelles Weissmehl wurden als gewichteter Mittelwert aus Weizen Top (Gewichtung 2/3) und Weizen I (Gewichtung 1/3) berechnet.</t>
  </si>
  <si>
    <t>Rindshackfleisch label</t>
  </si>
  <si>
    <t>Rindsplätzli label</t>
  </si>
  <si>
    <t>Schweinsnierstück label</t>
  </si>
  <si>
    <t>Hinterschinken label</t>
  </si>
  <si>
    <t>Karotten standard-tief</t>
  </si>
  <si>
    <t>Karotten standard-hoch</t>
  </si>
  <si>
    <t>Karotten bio</t>
  </si>
  <si>
    <t>Äpfel standard</t>
  </si>
  <si>
    <t>Äpfel bio</t>
  </si>
  <si>
    <t>Indikatorenwert 2023 Q3</t>
  </si>
  <si>
    <t>Indikatorenwert 2024 Q1</t>
  </si>
  <si>
    <t>Indikatorenwert 2024 Q3</t>
  </si>
  <si>
    <t>Bemerkungen 2024 Q1:</t>
  </si>
  <si>
    <t>Bio Käse nur von Aldi</t>
  </si>
  <si>
    <t>nur Erdbeerjoghurts</t>
  </si>
  <si>
    <t>Eier nur Freiland und Bio, weil sonst hätten wir keine Daten im 2023.Q3 (Bodenhaltung war importiert)</t>
  </si>
  <si>
    <t>Rindshackfleisch entweder von LIDL oder ALDI</t>
  </si>
  <si>
    <t>Hinterschinken: Bei Migros Würfeli</t>
  </si>
  <si>
    <t>Hinterschinken: nur ALDI (bei Mittelwerten, wo nur von bestimmten Anbietern, aufpassen)</t>
  </si>
  <si>
    <t>Kartoffeln: Bio nur bei ALDI</t>
  </si>
  <si>
    <t>Kartoffeln: Bei ALDI und LIDL gibt es nur standard-hoch, deshalb bei Migro/Coop auch nur standard-hoch genommen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</si>
</sst>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
  </numFmts>
  <fonts count="11">
    <font>
      <sz val="11.0"/>
      <color theme="1"/>
      <name val="Calibri"/>
      <scheme val="minor"/>
    </font>
    <font>
      <b/>
      <sz val="11.0"/>
      <color theme="1"/>
      <name val="Calibri"/>
    </font>
    <font>
      <color theme="1"/>
      <name val="Calibri"/>
      <scheme val="minor"/>
    </font>
    <font>
      <sz val="11.0"/>
      <color theme="1"/>
      <name val="Calibri"/>
    </font>
    <font>
      <sz val="10.0"/>
      <color theme="1"/>
      <name val="Calibri"/>
    </font>
    <font>
      <b/>
      <sz val="10.0"/>
      <color theme="1"/>
      <name val="Arial"/>
    </font>
    <font>
      <b/>
      <sz val="10.0"/>
      <color theme="0"/>
      <name val="Arial"/>
    </font>
    <font>
      <sz val="11.0"/>
      <color theme="1"/>
      <name val="Arial"/>
    </font>
    <font>
      <i/>
      <sz val="9.0"/>
      <color theme="1"/>
      <name val="Arial"/>
    </font>
    <font>
      <sz val="11.0"/>
      <color rgb="FF9CC2E5"/>
      <name val="Arial"/>
    </font>
    <font>
      <sz val="11.0"/>
      <color rgb="FFFF0000"/>
      <name val="Arial"/>
    </font>
  </fonts>
  <fills count="5">
    <fill>
      <patternFill patternType="none"/>
    </fill>
    <fill>
      <patternFill patternType="lightGray"/>
    </fill>
    <fill>
      <patternFill patternType="solid">
        <fgColor rgb="FFFBE4D5"/>
        <bgColor rgb="FFFBE4D5"/>
      </patternFill>
    </fill>
    <fill>
      <patternFill patternType="solid">
        <fgColor rgb="FF7F7F7F"/>
        <bgColor rgb="FF7F7F7F"/>
      </patternFill>
    </fill>
    <fill>
      <patternFill patternType="solid">
        <fgColor rgb="FFECECEC"/>
        <bgColor rgb="FFECECEC"/>
      </patternFill>
    </fill>
  </fills>
  <borders count="30">
    <border/>
    <border>
      <bottom style="thin">
        <color rgb="FF000000"/>
      </bottom>
    </border>
    <border>
      <right style="thin">
        <color rgb="FF000000"/>
      </right>
      <bottom style="thin">
        <color rgb="FF000000"/>
      </bottom>
    </border>
    <border>
      <right style="thin">
        <color rgb="FF000000"/>
      </right>
    </border>
    <border>
      <left/>
      <right/>
      <top/>
      <bottom/>
    </border>
    <border>
      <left/>
      <right/>
      <top/>
      <bottom style="thin">
        <color rgb="FF000000"/>
      </bottom>
    </border>
    <border>
      <left style="thin">
        <color rgb="FF000000"/>
      </left>
      <bottom style="thin">
        <color rgb="FF000000"/>
      </bottom>
    </border>
    <border>
      <left style="thin">
        <color rgb="FF000000"/>
      </left>
    </border>
    <border>
      <left/>
      <right style="thin">
        <color rgb="FFBFBFBF"/>
      </right>
      <top/>
      <bottom style="medium">
        <color rgb="FF757070"/>
      </bottom>
    </border>
    <border>
      <left style="thin">
        <color rgb="FFBFBFBF"/>
      </left>
      <right style="thin">
        <color rgb="FFBFBFBF"/>
      </right>
      <top/>
      <bottom style="medium">
        <color rgb="FF757070"/>
      </bottom>
    </border>
    <border>
      <left/>
      <right/>
      <top/>
      <bottom style="medium">
        <color rgb="FF757070"/>
      </bottom>
    </border>
    <border>
      <left style="thin">
        <color rgb="FFBFBFBF"/>
      </left>
      <right style="thin">
        <color rgb="FFBFBFBF"/>
      </right>
      <top style="thin">
        <color rgb="FF000000"/>
      </top>
      <bottom style="medium">
        <color rgb="FF757070"/>
      </bottom>
    </border>
    <border>
      <right style="thin">
        <color rgb="FFBFBFBF"/>
      </right>
      <top style="medium">
        <color rgb="FF757070"/>
      </top>
    </border>
    <border>
      <left style="thin">
        <color rgb="FFBFBFBF"/>
      </left>
      <right style="thin">
        <color rgb="FFBFBFBF"/>
      </right>
      <top style="medium">
        <color rgb="FF757070"/>
      </top>
    </border>
    <border>
      <left style="thin">
        <color rgb="FFBFBFBF"/>
      </left>
      <right style="thin">
        <color rgb="FFBFBFBF"/>
      </right>
    </border>
    <border>
      <left style="thin">
        <color rgb="FFBFBFBF"/>
      </left>
      <right style="thin">
        <color rgb="FFBFBFBF"/>
      </right>
      <top style="thin">
        <color rgb="FFC8C8C8"/>
      </top>
      <bottom style="thin">
        <color rgb="FFC8C8C8"/>
      </bottom>
    </border>
    <border>
      <right style="thin">
        <color rgb="FFBFBFBF"/>
      </right>
    </border>
    <border>
      <left style="thin">
        <color rgb="FFBFBFBF"/>
      </left>
      <right style="thin">
        <color rgb="FFBFBFBF"/>
      </right>
      <top style="thin">
        <color rgb="FFC8C8C8"/>
      </top>
      <bottom style="thin">
        <color rgb="FF000000"/>
      </bottom>
    </border>
    <border>
      <left style="thin">
        <color rgb="FFBFBFBF"/>
      </left>
    </border>
    <border>
      <left style="thin">
        <color rgb="FFBFBFBF"/>
      </left>
      <right/>
      <top/>
      <bottom style="medium">
        <color rgb="FF757070"/>
      </bottom>
    </border>
    <border>
      <left/>
      <right style="thin">
        <color rgb="FFBFBFBF"/>
      </right>
      <top style="medium">
        <color rgb="FF757070"/>
      </top>
      <bottom style="thin">
        <color rgb="FFC8C8C8"/>
      </bottom>
    </border>
    <border>
      <left style="thin">
        <color rgb="FFBFBFBF"/>
      </left>
      <right style="thin">
        <color rgb="FFBFBFBF"/>
      </right>
      <top style="medium">
        <color rgb="FF757070"/>
      </top>
      <bottom style="thin">
        <color rgb="FFC8C8C8"/>
      </bottom>
    </border>
    <border>
      <left style="thin">
        <color rgb="FFBFBFBF"/>
      </left>
      <right/>
      <top style="medium">
        <color rgb="FF757070"/>
      </top>
      <bottom style="thin">
        <color rgb="FFC8C8C8"/>
      </bottom>
    </border>
    <border>
      <right style="thin">
        <color rgb="FFBFBFBF"/>
      </right>
      <top style="thin">
        <color rgb="FFC8C8C8"/>
      </top>
      <bottom style="thin">
        <color rgb="FFC8C8C8"/>
      </bottom>
    </border>
    <border>
      <left style="thin">
        <color rgb="FFBFBFBF"/>
      </left>
      <top style="thin">
        <color rgb="FFC8C8C8"/>
      </top>
      <bottom style="thin">
        <color rgb="FFC8C8C8"/>
      </bottom>
    </border>
    <border>
      <left/>
      <right style="thin">
        <color rgb="FFBFBFBF"/>
      </right>
      <top style="thin">
        <color rgb="FFC8C8C8"/>
      </top>
      <bottom style="thin">
        <color rgb="FFC8C8C8"/>
      </bottom>
    </border>
    <border>
      <left style="thin">
        <color rgb="FFBFBFBF"/>
      </left>
      <right/>
      <top style="thin">
        <color rgb="FFC8C8C8"/>
      </top>
      <bottom style="thin">
        <color rgb="FFC8C8C8"/>
      </bottom>
    </border>
    <border>
      <right style="thin">
        <color rgb="FFBFBFBF"/>
      </right>
      <top style="thin">
        <color rgb="FFC8C8C8"/>
      </top>
    </border>
    <border>
      <left style="thin">
        <color rgb="FFBFBFBF"/>
      </left>
      <right style="thin">
        <color rgb="FFBFBFBF"/>
      </right>
      <top style="thin">
        <color rgb="FFC8C8C8"/>
      </top>
    </border>
    <border>
      <left style="thin">
        <color rgb="FFBFBFBF"/>
      </left>
      <top style="thin">
        <color rgb="FFC8C8C8"/>
      </top>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0" fillId="0" fontId="2" numFmtId="0" xfId="0" applyFont="1"/>
    <xf borderId="3" fillId="0" fontId="3" numFmtId="2" xfId="0" applyBorder="1" applyFont="1" applyNumberFormat="1"/>
    <xf borderId="1" fillId="0" fontId="3" numFmtId="0" xfId="0" applyBorder="1" applyFont="1"/>
    <xf borderId="2" fillId="0" fontId="3" numFmtId="2" xfId="0" applyBorder="1" applyFont="1" applyNumberFormat="1"/>
    <xf borderId="0" fillId="0" fontId="3" numFmtId="164" xfId="0" applyFont="1" applyNumberFormat="1"/>
    <xf borderId="1" fillId="0" fontId="3" numFmtId="164" xfId="0" applyBorder="1" applyFont="1" applyNumberFormat="1"/>
    <xf borderId="4" fillId="2" fontId="3" numFmtId="0" xfId="0" applyBorder="1" applyFill="1" applyFont="1"/>
    <xf borderId="5" fillId="2" fontId="3" numFmtId="0" xfId="0" applyBorder="1" applyFont="1"/>
    <xf borderId="6" fillId="0" fontId="3" numFmtId="0" xfId="0" applyBorder="1" applyFont="1"/>
    <xf borderId="0" fillId="0" fontId="3" numFmtId="2" xfId="0" applyFont="1" applyNumberFormat="1"/>
    <xf borderId="0" fillId="0" fontId="2" numFmtId="2" xfId="0" applyFont="1" applyNumberFormat="1"/>
    <xf borderId="4" fillId="2" fontId="3" numFmtId="2" xfId="0" applyBorder="1" applyFont="1" applyNumberFormat="1"/>
    <xf borderId="1" fillId="0" fontId="3" numFmtId="2" xfId="0" applyBorder="1" applyFont="1" applyNumberFormat="1"/>
    <xf borderId="0" fillId="0" fontId="3" numFmtId="0" xfId="0" applyFont="1"/>
    <xf borderId="5" fillId="2" fontId="3" numFmtId="2" xfId="0" applyBorder="1" applyFont="1" applyNumberFormat="1"/>
    <xf borderId="7" fillId="0" fontId="3" numFmtId="0" xfId="0" applyBorder="1" applyFont="1"/>
    <xf borderId="0" fillId="0" fontId="4" numFmtId="49" xfId="0" applyAlignment="1" applyFont="1" applyNumberFormat="1">
      <alignment shrinkToFit="0" vertical="top" wrapText="1"/>
    </xf>
    <xf borderId="0" fillId="0" fontId="4" numFmtId="0" xfId="0" applyAlignment="1" applyFont="1">
      <alignment shrinkToFit="0" vertical="top" wrapText="1"/>
    </xf>
    <xf borderId="0" fillId="0" fontId="1" numFmtId="0" xfId="0" applyFont="1"/>
    <xf borderId="8" fillId="3" fontId="5" numFmtId="0" xfId="0" applyAlignment="1" applyBorder="1" applyFill="1" applyFont="1">
      <alignment vertical="center"/>
    </xf>
    <xf borderId="9" fillId="3" fontId="5" numFmtId="0" xfId="0" applyAlignment="1" applyBorder="1" applyFont="1">
      <alignment shrinkToFit="0" vertical="center" wrapText="1"/>
    </xf>
    <xf borderId="10" fillId="3" fontId="5" numFmtId="0" xfId="0" applyAlignment="1" applyBorder="1" applyFont="1">
      <alignment shrinkToFit="0" vertical="center" wrapText="1"/>
    </xf>
    <xf borderId="11" fillId="3" fontId="6" numFmtId="0" xfId="0" applyAlignment="1" applyBorder="1" applyFont="1">
      <alignment shrinkToFit="0" vertical="center" wrapText="1"/>
    </xf>
    <xf borderId="12" fillId="0" fontId="7" numFmtId="0" xfId="0" applyBorder="1" applyFont="1"/>
    <xf borderId="13" fillId="0" fontId="7" numFmtId="2" xfId="0" applyBorder="1" applyFont="1" applyNumberFormat="1"/>
    <xf borderId="14" fillId="0" fontId="7" numFmtId="2" xfId="0" applyBorder="1" applyFont="1" applyNumberFormat="1"/>
    <xf borderId="0" fillId="0" fontId="7" numFmtId="2" xfId="0" applyFont="1" applyNumberFormat="1"/>
    <xf borderId="14" fillId="0" fontId="7" numFmtId="9" xfId="0" applyBorder="1" applyFont="1" applyNumberFormat="1"/>
    <xf borderId="15" fillId="4" fontId="7" numFmtId="2" xfId="0" applyBorder="1" applyFill="1" applyFont="1" applyNumberFormat="1"/>
    <xf borderId="16" fillId="0" fontId="7" numFmtId="0" xfId="0" applyBorder="1" applyFont="1"/>
    <xf borderId="15" fillId="0" fontId="7" numFmtId="2" xfId="0" applyBorder="1" applyFont="1" applyNumberFormat="1"/>
    <xf borderId="17" fillId="4" fontId="7" numFmtId="2" xfId="0" applyBorder="1" applyFont="1" applyNumberFormat="1"/>
    <xf borderId="0" fillId="0" fontId="8" numFmtId="0" xfId="0" applyAlignment="1" applyFont="1">
      <alignment horizontal="left" shrinkToFit="0" vertical="top" wrapText="1"/>
    </xf>
    <xf borderId="0" fillId="0" fontId="7" numFmtId="164" xfId="0" applyFont="1" applyNumberFormat="1"/>
    <xf borderId="15" fillId="4" fontId="9" numFmtId="2" xfId="0" applyBorder="1" applyFont="1" applyNumberFormat="1"/>
    <xf borderId="18" fillId="0" fontId="7" numFmtId="2" xfId="0" applyBorder="1" applyFont="1" applyNumberFormat="1"/>
    <xf borderId="14" fillId="0" fontId="9" numFmtId="2" xfId="0" applyBorder="1" applyFont="1" applyNumberFormat="1"/>
    <xf borderId="15" fillId="0" fontId="9" numFmtId="2" xfId="0" applyBorder="1" applyFont="1" applyNumberFormat="1"/>
    <xf borderId="0" fillId="0" fontId="9" numFmtId="2" xfId="0" applyFont="1" applyNumberFormat="1"/>
    <xf borderId="14" fillId="0" fontId="9" numFmtId="9" xfId="0" applyBorder="1" applyFont="1" applyNumberFormat="1"/>
    <xf borderId="8" fillId="3" fontId="6" numFmtId="0" xfId="0" applyAlignment="1" applyBorder="1" applyFont="1">
      <alignment vertical="center"/>
    </xf>
    <xf borderId="9" fillId="3" fontId="6" numFmtId="0" xfId="0" applyAlignment="1" applyBorder="1" applyFont="1">
      <alignment shrinkToFit="0" vertical="center" wrapText="1"/>
    </xf>
    <xf borderId="19" fillId="3" fontId="6" numFmtId="0" xfId="0" applyAlignment="1" applyBorder="1" applyFont="1">
      <alignment shrinkToFit="0" vertical="center" wrapText="1"/>
    </xf>
    <xf borderId="10" fillId="3" fontId="6" numFmtId="0" xfId="0" applyAlignment="1" applyBorder="1" applyFont="1">
      <alignment shrinkToFit="0" vertical="center" wrapText="1"/>
    </xf>
    <xf borderId="20" fillId="4" fontId="7" numFmtId="0" xfId="0" applyBorder="1" applyFont="1"/>
    <xf borderId="21" fillId="4" fontId="7" numFmtId="2" xfId="0" applyAlignment="1" applyBorder="1" applyFont="1" applyNumberFormat="1">
      <alignment horizontal="right"/>
    </xf>
    <xf borderId="22" fillId="4" fontId="7" numFmtId="2" xfId="0" applyAlignment="1" applyBorder="1" applyFont="1" applyNumberFormat="1">
      <alignment horizontal="right"/>
    </xf>
    <xf borderId="23" fillId="0" fontId="7" numFmtId="0" xfId="0" applyBorder="1" applyFont="1"/>
    <xf borderId="15" fillId="0" fontId="7" numFmtId="2" xfId="0" applyAlignment="1" applyBorder="1" applyFont="1" applyNumberFormat="1">
      <alignment horizontal="right"/>
    </xf>
    <xf borderId="24" fillId="0" fontId="7" numFmtId="2" xfId="0" applyAlignment="1" applyBorder="1" applyFont="1" applyNumberFormat="1">
      <alignment horizontal="right"/>
    </xf>
    <xf borderId="25" fillId="4" fontId="7" numFmtId="0" xfId="0" applyBorder="1" applyFont="1"/>
    <xf borderId="15" fillId="4" fontId="7" numFmtId="2" xfId="0" applyAlignment="1" applyBorder="1" applyFont="1" applyNumberFormat="1">
      <alignment horizontal="right"/>
    </xf>
    <xf borderId="26" fillId="4" fontId="7" numFmtId="2" xfId="0" applyAlignment="1" applyBorder="1" applyFont="1" applyNumberFormat="1">
      <alignment horizontal="right"/>
    </xf>
    <xf borderId="27" fillId="0" fontId="7" numFmtId="0" xfId="0" applyBorder="1" applyFont="1"/>
    <xf borderId="28" fillId="0" fontId="7" numFmtId="2" xfId="0" applyAlignment="1" applyBorder="1" applyFont="1" applyNumberFormat="1">
      <alignment horizontal="right"/>
    </xf>
    <xf borderId="29" fillId="0" fontId="7" numFmtId="2" xfId="0" applyAlignment="1" applyBorder="1" applyFont="1" applyNumberFormat="1">
      <alignment horizontal="right"/>
    </xf>
    <xf borderId="29" fillId="0" fontId="10" numFmtId="2" xfId="0" applyAlignment="1" applyBorder="1" applyFont="1" applyNumberFormat="1">
      <alignment horizontal="right"/>
    </xf>
  </cellXfs>
  <cellStyles count="1">
    <cellStyle xfId="0" name="Normal" builtinId="0"/>
  </cellStyles>
  <dxfs count="4">
    <dxf>
      <font/>
      <fill>
        <patternFill patternType="none"/>
      </fill>
      <border/>
    </dxf>
    <dxf>
      <font/>
      <fill>
        <patternFill patternType="solid">
          <fgColor theme="6"/>
          <bgColor theme="6"/>
        </patternFill>
      </fill>
      <border/>
    </dxf>
    <dxf>
      <font/>
      <fill>
        <patternFill patternType="solid">
          <fgColor rgb="FFECECEC"/>
          <bgColor rgb="FFECECEC"/>
        </patternFill>
      </fill>
      <border/>
    </dxf>
    <dxf>
      <font/>
      <fill>
        <patternFill patternType="solid">
          <fgColor rgb="FFBDD6EE"/>
          <bgColor rgb="FFBDD6EE"/>
        </patternFill>
      </fill>
      <border/>
    </dxf>
  </dxfs>
  <tableStyles count="3">
    <tableStyle count="3" pivot="0" name="Produktpreistabellen-style">
      <tableStyleElement dxfId="1" type="headerRow"/>
      <tableStyleElement dxfId="2" type="firstRowStripe"/>
      <tableStyleElement dxfId="3" type="secondRowStripe"/>
    </tableStyle>
    <tableStyle count="3" pivot="0" name="Produktpreistabellen-style 2">
      <tableStyleElement dxfId="1" type="headerRow"/>
      <tableStyleElement dxfId="2" type="firstRowStripe"/>
      <tableStyleElement dxfId="3" type="secondRowStripe"/>
    </tableStyle>
    <tableStyle count="3" pivot="0" name="Indikatorenwerte-style">
      <tableStyleElement dxfId="1" type="headerRow"/>
      <tableStyleElement dxfId="2" type="firstRowStripe"/>
      <tableStyleElement dxfId="3"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Milch </a:t>
            </a:r>
          </a:p>
        </c:rich>
      </c:tx>
      <c:overlay val="0"/>
    </c:title>
    <c:plotArea>
      <c:layout>
        <c:manualLayout>
          <c:xMode val="edge"/>
          <c:yMode val="edge"/>
          <c:x val="0.07609266951867237"/>
          <c:y val="0.1778896882494005"/>
          <c:w val="0.6071399342798686"/>
          <c:h val="0.6484975169470723"/>
        </c:manualLayout>
      </c:layout>
      <c:lineChart>
        <c:ser>
          <c:idx val="0"/>
          <c:order val="0"/>
          <c:tx>
            <c:v>PP standard</c:v>
          </c:tx>
          <c:spPr>
            <a:ln cmpd="sng" w="28575">
              <a:solidFill>
                <a:srgbClr val="A5A5A5">
                  <a:alpha val="100000"/>
                </a:srgbClr>
              </a:solidFill>
              <a:prstDash val="sysDot"/>
            </a:ln>
          </c:spPr>
          <c:marker>
            <c:symbol val="circle"/>
            <c:size val="7"/>
            <c:spPr>
              <a:solidFill>
                <a:srgbClr val="A5A5A5">
                  <a:alpha val="100000"/>
                </a:srgbClr>
              </a:solidFill>
              <a:ln cmpd="sng">
                <a:solidFill>
                  <a:srgbClr val="A5A5A5">
                    <a:alpha val="100000"/>
                  </a:srgbClr>
                </a:solidFill>
              </a:ln>
            </c:spPr>
          </c:marker>
          <c:cat>
            <c:strRef>
              <c:f>Preismonitoring!$B$2:$B$4</c:f>
            </c:strRef>
          </c:cat>
          <c:val>
            <c:numRef>
              <c:f>Preismonitoring!$C$2:$C$4</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dPt>
            <c:idx val="1"/>
            <c:marker>
              <c:symbol val="circle"/>
              <c:size val="7"/>
              <c:spPr>
                <a:solidFill>
                  <a:srgbClr val="00B050"/>
                </a:solidFill>
                <a:ln cmpd="sng">
                  <a:solidFill>
                    <a:srgbClr val="00B050"/>
                  </a:solidFill>
                </a:ln>
              </c:spPr>
            </c:marker>
          </c:dPt>
          <c:cat>
            <c:strRef>
              <c:f>Preismonitoring!$B$2:$B$4</c:f>
            </c:strRef>
          </c:cat>
          <c:val>
            <c:numRef>
              <c:f>Preismonitoring!$D$2:$D$4</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Preismonitoring!$B$2:$B$4</c:f>
            </c:strRef>
          </c:cat>
          <c:val>
            <c:numRef>
              <c:f>Preismonitoring!$E$2:$E$4</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Preismonitoring!$B$2:$B$4</c:f>
            </c:strRef>
          </c:cat>
          <c:val>
            <c:numRef>
              <c:f>Preismonitoring!$F$2:$F$4</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Preismonitoring!$B$2:$B$4</c:f>
            </c:strRef>
          </c:cat>
          <c:val>
            <c:numRef>
              <c:f>Preismonitoring!$G$2:$G$4</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Preismonitoring!$B$2:$B$4</c:f>
            </c:strRef>
          </c:cat>
          <c:val>
            <c:numRef>
              <c:f>Preismonitoring!$H$2:$H$4</c:f>
              <c:numCache/>
            </c:numRef>
          </c:val>
          <c:smooth val="0"/>
        </c:ser>
        <c:axId val="875467102"/>
        <c:axId val="1894235148"/>
      </c:lineChart>
      <c:catAx>
        <c:axId val="87546710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894235148"/>
      </c:catAx>
      <c:valAx>
        <c:axId val="1894235148"/>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CHF/Liter</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875467102"/>
        <c:majorUnit val="0.2"/>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Weissmehl </a:t>
            </a:r>
          </a:p>
        </c:rich>
      </c:tx>
      <c:overlay val="0"/>
    </c:title>
    <c:plotArea>
      <c:layout>
        <c:manualLayout>
          <c:xMode val="edge"/>
          <c:yMode val="edge"/>
          <c:x val="0.08561256544502617"/>
          <c:y val="0.1778896882494005"/>
          <c:w val="0.5766226656222945"/>
          <c:h val="0.6293128646688948"/>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Preismonitoring!$B$29:$B$31</c:f>
            </c:strRef>
          </c:cat>
          <c:val>
            <c:numRef>
              <c:f>Preismonitoring!$C$29:$C$31</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Preismonitoring!$B$29:$B$31</c:f>
            </c:strRef>
          </c:cat>
          <c:val>
            <c:numRef>
              <c:f>Preismonitoring!$D$29:$D$31</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Preismonitoring!$B$29:$B$31</c:f>
            </c:strRef>
          </c:cat>
          <c:val>
            <c:numRef>
              <c:f>Preismonitoring!$E$29:$E$31</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Preismonitoring!$B$29:$B$31</c:f>
            </c:strRef>
          </c:cat>
          <c:val>
            <c:numRef>
              <c:f>Preismonitoring!$F$29:$F$31</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Preismonitoring!$B$29:$B$31</c:f>
            </c:strRef>
          </c:cat>
          <c:val>
            <c:numRef>
              <c:f>Preismonitoring!$G$29:$G$31</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Preismonitoring!$B$29:$B$31</c:f>
            </c:strRef>
          </c:cat>
          <c:val>
            <c:numRef>
              <c:f>Preismonitoring!$H$29:$H$31</c:f>
              <c:numCache/>
            </c:numRef>
          </c:val>
          <c:smooth val="0"/>
        </c:ser>
        <c:axId val="1452056542"/>
        <c:axId val="686225526"/>
      </c:lineChart>
      <c:catAx>
        <c:axId val="14520565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686225526"/>
      </c:catAx>
      <c:valAx>
        <c:axId val="686225526"/>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452056542"/>
        <c:majorUnit val="0.25"/>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Karotten </a:t>
            </a:r>
          </a:p>
        </c:rich>
      </c:tx>
      <c:overlay val="0"/>
    </c:title>
    <c:plotArea>
      <c:layout>
        <c:manualLayout>
          <c:xMode val="edge"/>
          <c:yMode val="edge"/>
          <c:x val="0.09520923092160649"/>
          <c:y val="0.1778896882494005"/>
          <c:w val="0.5670260321233431"/>
          <c:h val="0.6437013538775278"/>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Preismonitoring!$B$32:$B$34</c:f>
            </c:strRef>
          </c:cat>
          <c:val>
            <c:numRef>
              <c:f>Preismonitoring!$C$32:$C$34</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Preismonitoring!$B$32:$B$34</c:f>
            </c:strRef>
          </c:cat>
          <c:val>
            <c:numRef>
              <c:f>Preismonitoring!$D$32:$D$34</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Preismonitoring!$B$32:$B$34</c:f>
            </c:strRef>
          </c:cat>
          <c:val>
            <c:numRef>
              <c:f>Preismonitoring!$E$32:$E$34</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Preismonitoring!$B$32:$B$34</c:f>
            </c:strRef>
          </c:cat>
          <c:val>
            <c:numRef>
              <c:f>Preismonitoring!$F$32:$F$34</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Preismonitoring!$B$32:$B$34</c:f>
            </c:strRef>
          </c:cat>
          <c:val>
            <c:numRef>
              <c:f>Preismonitoring!$G$32:$G$34</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Preismonitoring!$B$32:$B$34</c:f>
            </c:strRef>
          </c:cat>
          <c:val>
            <c:numRef>
              <c:f>Preismonitoring!$H$32:$H$34</c:f>
              <c:numCache/>
            </c:numRef>
          </c:val>
          <c:smooth val="0"/>
        </c:ser>
        <c:axId val="1892223620"/>
        <c:axId val="97602042"/>
      </c:lineChart>
      <c:catAx>
        <c:axId val="189222362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97602042"/>
      </c:catAx>
      <c:valAx>
        <c:axId val="97602042"/>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892223620"/>
        <c:majorUnit val="0.5"/>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Äpfel </a:t>
            </a:r>
          </a:p>
        </c:rich>
      </c:tx>
      <c:overlay val="0"/>
    </c:title>
    <c:plotArea>
      <c:layout>
        <c:manualLayout>
          <c:xMode val="edge"/>
          <c:yMode val="edge"/>
          <c:x val="0.09520923092160649"/>
          <c:y val="0.1778896882494005"/>
          <c:w val="0.5670260321233431"/>
          <c:h val="0.6437013538775278"/>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Preismonitoring!$B$35:$B$37</c:f>
            </c:strRef>
          </c:cat>
          <c:val>
            <c:numRef>
              <c:f>Preismonitoring!$C$35:$C$37</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Preismonitoring!$B$35:$B$37</c:f>
            </c:strRef>
          </c:cat>
          <c:val>
            <c:numRef>
              <c:f>Preismonitoring!$D$35:$D$37</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Preismonitoring!$B$35:$B$37</c:f>
            </c:strRef>
          </c:cat>
          <c:val>
            <c:numRef>
              <c:f>Preismonitoring!$E$35:$E$37</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Preismonitoring!$B$35:$B$37</c:f>
            </c:strRef>
          </c:cat>
          <c:val>
            <c:numRef>
              <c:f>Preismonitoring!$F$35:$F$37</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Preismonitoring!$B$35:$B$37</c:f>
            </c:strRef>
          </c:cat>
          <c:val>
            <c:numRef>
              <c:f>Preismonitoring!$G$35:$G$37</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Preismonitoring!$B$35:$B$37</c:f>
            </c:strRef>
          </c:cat>
          <c:val>
            <c:numRef>
              <c:f>Preismonitoring!$H$35:$H$37</c:f>
              <c:numCache/>
            </c:numRef>
          </c:val>
          <c:smooth val="0"/>
        </c:ser>
        <c:axId val="1294679378"/>
        <c:axId val="2063622368"/>
      </c:lineChart>
      <c:catAx>
        <c:axId val="12946793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063622368"/>
      </c:catAx>
      <c:valAx>
        <c:axId val="2063622368"/>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94679378"/>
        <c:majorUnit val="0.5"/>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Rindshackfleisch Supermarkt </a:t>
            </a:r>
          </a:p>
        </c:rich>
      </c:tx>
      <c:overlay val="0"/>
    </c:title>
    <c:plotArea>
      <c:layout>
        <c:manualLayout>
          <c:xMode val="edge"/>
          <c:yMode val="edge"/>
          <c:x val="0.09520923092160649"/>
          <c:y val="0.1778896882494005"/>
          <c:w val="0.5670260321233431"/>
          <c:h val="0.6580898430861609"/>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Preismonitoring!$B$14:$B$16</c:f>
            </c:strRef>
          </c:cat>
          <c:val>
            <c:numRef>
              <c:f>Preismonitoring!$C$14:$C$16</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Preismonitoring!$B$14:$B$16</c:f>
            </c:strRef>
          </c:cat>
          <c:val>
            <c:numRef>
              <c:f>Preismonitoring!$D$14:$D$16</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Preismonitoring!$B$14:$B$16</c:f>
            </c:strRef>
          </c:cat>
          <c:val>
            <c:numRef>
              <c:f>Preismonitoring!$E$14:$E$16</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Preismonitoring!$B$14:$B$16</c:f>
            </c:strRef>
          </c:cat>
          <c:val>
            <c:numRef>
              <c:f>Preismonitoring!$F$14:$F$16</c:f>
              <c:numCache/>
            </c:numRef>
          </c:val>
          <c:smooth val="0"/>
        </c:ser>
        <c:ser>
          <c:idx val="4"/>
          <c:order val="4"/>
          <c:tx>
            <c:v>PP label</c:v>
          </c:tx>
          <c:spPr>
            <a:ln cmpd="sng" w="28575">
              <a:solidFill>
                <a:srgbClr val="FFD966">
                  <a:alpha val="100000"/>
                </a:srgbClr>
              </a:solidFill>
              <a:prstDash val="sysDot"/>
            </a:ln>
          </c:spPr>
          <c:marker>
            <c:symbol val="circle"/>
            <c:size val="7"/>
            <c:spPr>
              <a:solidFill>
                <a:srgbClr val="FFD966">
                  <a:alpha val="100000"/>
                </a:srgbClr>
              </a:solidFill>
              <a:ln cmpd="sng">
                <a:solidFill>
                  <a:srgbClr val="FFD966">
                    <a:alpha val="100000"/>
                  </a:srgbClr>
                </a:solidFill>
              </a:ln>
            </c:spPr>
          </c:marker>
          <c:cat>
            <c:strRef>
              <c:f>Preismonitoring!$B$14:$B$16</c:f>
            </c:strRef>
          </c:cat>
          <c:val>
            <c:numRef>
              <c:f>Preismonitoring!$L$14:$L$16</c:f>
              <c:numCache/>
            </c:numRef>
          </c:val>
          <c:smooth val="0"/>
        </c:ser>
        <c:ser>
          <c:idx val="5"/>
          <c:order val="5"/>
          <c:tx>
            <c:v>KP Supermarkt label</c:v>
          </c:tx>
          <c:spPr>
            <a:ln cmpd="sng" w="28575">
              <a:solidFill>
                <a:srgbClr val="FFD966">
                  <a:alpha val="100000"/>
                </a:srgbClr>
              </a:solidFill>
              <a:prstDash val="dash"/>
            </a:ln>
          </c:spPr>
          <c:marker>
            <c:symbol val="circle"/>
            <c:size val="6"/>
            <c:spPr>
              <a:solidFill>
                <a:srgbClr val="FFD966">
                  <a:alpha val="100000"/>
                </a:srgbClr>
              </a:solidFill>
              <a:ln cmpd="sng">
                <a:solidFill>
                  <a:srgbClr val="FFD966">
                    <a:alpha val="100000"/>
                  </a:srgbClr>
                </a:solidFill>
              </a:ln>
            </c:spPr>
          </c:marker>
          <c:cat>
            <c:strRef>
              <c:f>Preismonitoring!$B$14:$B$16</c:f>
            </c:strRef>
          </c:cat>
          <c:val>
            <c:numRef>
              <c:f>Preismonitoring!$M$14:$M$16</c:f>
              <c:numCache/>
            </c:numRef>
          </c:val>
          <c:smooth val="0"/>
        </c:ser>
        <c:axId val="443877134"/>
        <c:axId val="906160399"/>
      </c:lineChart>
      <c:catAx>
        <c:axId val="4438771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906160399"/>
      </c:catAx>
      <c:valAx>
        <c:axId val="906160399"/>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443877134"/>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Rindshackfleisch Discounter </a:t>
            </a:r>
          </a:p>
        </c:rich>
      </c:tx>
      <c:overlay val="0"/>
    </c:title>
    <c:plotArea>
      <c:layout>
        <c:manualLayout>
          <c:xMode val="edge"/>
          <c:yMode val="edge"/>
          <c:x val="0.09520923092160649"/>
          <c:y val="0.1778896882494005"/>
          <c:w val="0.5670260321233431"/>
          <c:h val="0.6580898430861609"/>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Preismonitoring!$B$14:$B$16</c:f>
            </c:strRef>
          </c:cat>
          <c:val>
            <c:numRef>
              <c:f>Preismonitoring!$C$14:$C$16</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Preismonitoring!$B$14:$B$16</c:f>
            </c:strRef>
          </c:cat>
          <c:val>
            <c:numRef>
              <c:f>Preismonitoring!$D$14:$D$16</c:f>
              <c:numCache/>
            </c:numRef>
          </c:val>
          <c:smooth val="0"/>
        </c:ser>
        <c:ser>
          <c:idx val="2"/>
          <c:order val="2"/>
          <c:tx>
            <c:v>KP Discounter standard</c:v>
          </c:tx>
          <c:spPr>
            <a:ln cmpd="sng" w="28575">
              <a:solidFill>
                <a:srgbClr val="FFFFFF">
                  <a:alpha val="100000"/>
                </a:srgbClr>
              </a:solidFill>
              <a:prstDash val="dash"/>
            </a:ln>
          </c:spPr>
          <c:marker>
            <c:symbol val="circle"/>
            <c:size val="6"/>
            <c:spPr>
              <a:solidFill>
                <a:srgbClr val="FFFFFF">
                  <a:alpha val="100000"/>
                </a:srgbClr>
              </a:solidFill>
              <a:ln cmpd="sng">
                <a:solidFill>
                  <a:srgbClr val="FFFFFF">
                    <a:alpha val="100000"/>
                  </a:srgbClr>
                </a:solidFill>
              </a:ln>
            </c:spPr>
          </c:marker>
          <c:cat>
            <c:strRef>
              <c:f>Preismonitoring!$B$14:$B$16</c:f>
            </c:strRef>
          </c:cat>
          <c:val>
            <c:numRef>
              <c:f>Preismonitoring!$G$14:$G$16</c:f>
              <c:numCache/>
            </c:numRef>
          </c:val>
          <c:smooth val="0"/>
        </c:ser>
        <c:ser>
          <c:idx val="3"/>
          <c:order val="3"/>
          <c:tx>
            <c:v>KP Discounter bio</c:v>
          </c:tx>
          <c:spPr>
            <a:ln cmpd="sng" w="28575">
              <a:solidFill>
                <a:srgbClr val="00B050">
                  <a:alpha val="100000"/>
                </a:srgbClr>
              </a:solidFill>
              <a:prstDash val="dash"/>
            </a:ln>
          </c:spPr>
          <c:marker>
            <c:symbol val="circle"/>
            <c:size val="6"/>
            <c:spPr>
              <a:solidFill>
                <a:srgbClr val="00B050">
                  <a:alpha val="100000"/>
                </a:srgbClr>
              </a:solidFill>
              <a:ln cmpd="sng">
                <a:solidFill>
                  <a:srgbClr val="00B050">
                    <a:alpha val="100000"/>
                  </a:srgbClr>
                </a:solidFill>
              </a:ln>
            </c:spPr>
          </c:marker>
          <c:cat>
            <c:strRef>
              <c:f>Preismonitoring!$B$14:$B$16</c:f>
            </c:strRef>
          </c:cat>
          <c:val>
            <c:numRef>
              <c:f>Preismonitoring!$H$14:$H$16</c:f>
              <c:numCache/>
            </c:numRef>
          </c:val>
          <c:smooth val="0"/>
        </c:ser>
        <c:ser>
          <c:idx val="4"/>
          <c:order val="4"/>
          <c:tx>
            <c:v>PP label</c:v>
          </c:tx>
          <c:spPr>
            <a:ln cmpd="sng" w="28575">
              <a:solidFill>
                <a:srgbClr val="FFD966">
                  <a:alpha val="100000"/>
                </a:srgbClr>
              </a:solidFill>
              <a:prstDash val="sysDot"/>
            </a:ln>
          </c:spPr>
          <c:marker>
            <c:symbol val="circle"/>
            <c:size val="6"/>
            <c:spPr>
              <a:solidFill>
                <a:srgbClr val="FFD966">
                  <a:alpha val="100000"/>
                </a:srgbClr>
              </a:solidFill>
              <a:ln cmpd="sng">
                <a:solidFill>
                  <a:srgbClr val="FFD966">
                    <a:alpha val="100000"/>
                  </a:srgbClr>
                </a:solidFill>
              </a:ln>
            </c:spPr>
          </c:marker>
          <c:cat>
            <c:strRef>
              <c:f>Preismonitoring!$B$14:$B$16</c:f>
            </c:strRef>
          </c:cat>
          <c:val>
            <c:numRef>
              <c:f>Preismonitoring!$L$14:$L$16</c:f>
              <c:numCache/>
            </c:numRef>
          </c:val>
          <c:smooth val="0"/>
        </c:ser>
        <c:ser>
          <c:idx val="5"/>
          <c:order val="5"/>
          <c:tx>
            <c:v>KP Discounter label</c:v>
          </c:tx>
          <c:spPr>
            <a:ln cmpd="sng" w="28575">
              <a:solidFill>
                <a:srgbClr val="FFD966">
                  <a:alpha val="100000"/>
                </a:srgbClr>
              </a:solidFill>
            </a:ln>
          </c:spPr>
          <c:marker>
            <c:symbol val="circle"/>
            <c:size val="6"/>
            <c:spPr>
              <a:solidFill>
                <a:srgbClr val="FFD966">
                  <a:alpha val="100000"/>
                </a:srgbClr>
              </a:solidFill>
              <a:ln cmpd="sng">
                <a:solidFill>
                  <a:srgbClr val="FFD966">
                    <a:alpha val="100000"/>
                  </a:srgbClr>
                </a:solidFill>
              </a:ln>
            </c:spPr>
          </c:marker>
          <c:cat>
            <c:strRef>
              <c:f>Preismonitoring!$B$14:$B$16</c:f>
            </c:strRef>
          </c:cat>
          <c:val>
            <c:numRef>
              <c:f>Preismonitoring!$N$14:$N$16</c:f>
              <c:numCache/>
            </c:numRef>
          </c:val>
          <c:smooth val="0"/>
        </c:ser>
        <c:axId val="365486348"/>
        <c:axId val="999493077"/>
      </c:lineChart>
      <c:catAx>
        <c:axId val="36548634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999493077"/>
      </c:catAx>
      <c:valAx>
        <c:axId val="99949307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65486348"/>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Joghurt </a:t>
            </a:r>
          </a:p>
        </c:rich>
      </c:tx>
      <c:overlay val="0"/>
    </c:title>
    <c:plotArea>
      <c:layout>
        <c:manualLayout>
          <c:xMode val="edge"/>
          <c:yMode val="edge"/>
          <c:x val="0.07808854961025477"/>
          <c:y val="0.1772520908004779"/>
          <c:w val="0.5845813313909085"/>
          <c:h val="0.6593153275195439"/>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Preismonitoring!$B$5:$B$7</c:f>
            </c:strRef>
          </c:cat>
          <c:val>
            <c:numRef>
              <c:f>Preismonitoring!$C$5:$C$7</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Preismonitoring!$B$5:$B$7</c:f>
            </c:strRef>
          </c:cat>
          <c:val>
            <c:numRef>
              <c:f>Preismonitoring!$D$5:$D$7</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Preismonitoring!$B$5:$B$7</c:f>
            </c:strRef>
          </c:cat>
          <c:val>
            <c:numRef>
              <c:f>Preismonitoring!$E$5:$E$7</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Preismonitoring!$B$5:$B$7</c:f>
            </c:strRef>
          </c:cat>
          <c:val>
            <c:numRef>
              <c:f>Preismonitoring!$F$5:$F$7</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Preismonitoring!$B$5:$B$7</c:f>
            </c:strRef>
          </c:cat>
          <c:val>
            <c:numRef>
              <c:f>Preismonitoring!$G$5:$G$7</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Preismonitoring!$B$5:$B$7</c:f>
            </c:strRef>
          </c:cat>
          <c:val>
            <c:numRef>
              <c:f>Preismonitoring!$H$5:$H$7</c:f>
              <c:numCache/>
            </c:numRef>
          </c:val>
          <c:smooth val="0"/>
        </c:ser>
        <c:axId val="787453199"/>
        <c:axId val="472209327"/>
      </c:lineChart>
      <c:catAx>
        <c:axId val="7874531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472209327"/>
      </c:catAx>
      <c:valAx>
        <c:axId val="47220932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787453199"/>
        <c:majorUnit val="0.5"/>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Emmentaler Käse </a:t>
            </a:r>
          </a:p>
        </c:rich>
      </c:tx>
      <c:overlay val="0"/>
    </c:title>
    <c:plotArea>
      <c:layout>
        <c:manualLayout>
          <c:xMode val="edge"/>
          <c:yMode val="edge"/>
          <c:x val="0.08351832460732984"/>
          <c:y val="0.1778896882494005"/>
          <c:w val="0.5787169064599909"/>
          <c:h val="0.6484975169470723"/>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Preismonitoring!$B$8:$B$10</c:f>
            </c:strRef>
          </c:cat>
          <c:val>
            <c:numRef>
              <c:f>Preismonitoring!$C$8:$C$10</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Preismonitoring!$B$8:$B$10</c:f>
            </c:strRef>
          </c:cat>
          <c:val>
            <c:numRef>
              <c:f>Preismonitoring!$D$8:$D$10</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Preismonitoring!$B$8:$B$10</c:f>
            </c:strRef>
          </c:cat>
          <c:val>
            <c:numRef>
              <c:f>Preismonitoring!$E$8:$E$10</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Preismonitoring!$B$8:$B$10</c:f>
            </c:strRef>
          </c:cat>
          <c:val>
            <c:numRef>
              <c:f>Preismonitoring!$F$8:$F$10</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Preismonitoring!$B$8:$B$10</c:f>
            </c:strRef>
          </c:cat>
          <c:val>
            <c:numRef>
              <c:f>Preismonitoring!$G$8:$G$10</c:f>
              <c:numCache/>
            </c:numRef>
          </c:val>
          <c:smooth val="0"/>
        </c:ser>
        <c:ser>
          <c:idx val="5"/>
          <c:order val="5"/>
          <c:tx>
            <c:v>KP Discounter bio</c:v>
          </c:tx>
          <c:spPr>
            <a:ln cmpd="sng" w="28575">
              <a:solidFill>
                <a:srgbClr val="C00000">
                  <a:alpha val="100000"/>
                </a:srgbClr>
              </a:solidFill>
              <a:prstDash val="dash"/>
            </a:ln>
          </c:spPr>
          <c:marker>
            <c:symbol val="circle"/>
            <c:size val="6"/>
            <c:spPr>
              <a:solidFill>
                <a:srgbClr val="C00000">
                  <a:alpha val="100000"/>
                </a:srgbClr>
              </a:solidFill>
              <a:ln cmpd="sng">
                <a:solidFill>
                  <a:srgbClr val="C00000">
                    <a:alpha val="100000"/>
                  </a:srgbClr>
                </a:solidFill>
              </a:ln>
            </c:spPr>
          </c:marker>
          <c:cat>
            <c:strRef>
              <c:f>Preismonitoring!$B$8:$B$10</c:f>
            </c:strRef>
          </c:cat>
          <c:val>
            <c:numRef>
              <c:f>Preismonitoring!$H$8:$H$10</c:f>
              <c:numCache/>
            </c:numRef>
          </c:val>
          <c:smooth val="0"/>
        </c:ser>
        <c:axId val="2104761922"/>
        <c:axId val="818679156"/>
      </c:lineChart>
      <c:catAx>
        <c:axId val="210476192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818679156"/>
      </c:catAx>
      <c:valAx>
        <c:axId val="818679156"/>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104761922"/>
        <c:majorUnit val="2.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Eier </a:t>
            </a:r>
          </a:p>
        </c:rich>
      </c:tx>
      <c:overlay val="0"/>
    </c:title>
    <c:plotArea>
      <c:layout>
        <c:manualLayout>
          <c:xMode val="edge"/>
          <c:yMode val="edge"/>
          <c:x val="0.07605969065187604"/>
          <c:y val="0.1778896882494005"/>
          <c:w val="0.5861755723930736"/>
          <c:h val="0.6532936800166166"/>
        </c:manualLayout>
      </c:layout>
      <c:lineChart>
        <c:ser>
          <c:idx val="0"/>
          <c:order val="0"/>
          <c:tx>
            <c:v>PP standard</c:v>
          </c:tx>
          <c:spPr>
            <a:ln cmpd="sng" w="28575">
              <a:solidFill>
                <a:srgbClr val="5B9BD5"/>
              </a:solidFill>
              <a:prstDash val="sysDot"/>
            </a:ln>
          </c:spPr>
          <c:marker>
            <c:symbol val="none"/>
          </c:marker>
          <c:dPt>
            <c:idx val="1"/>
            <c:marker>
              <c:symbol val="circle"/>
              <c:size val="7"/>
              <c:spPr>
                <a:solidFill>
                  <a:srgbClr val="A5A5A5"/>
                </a:solidFill>
                <a:ln cmpd="sng">
                  <a:solidFill>
                    <a:srgbClr val="A5A5A5"/>
                  </a:solidFill>
                </a:ln>
              </c:spPr>
            </c:marker>
          </c:dPt>
          <c:cat>
            <c:strRef>
              <c:f>Preismonitoring!$B$11:$B$13</c:f>
            </c:strRef>
          </c:cat>
          <c:val>
            <c:numRef>
              <c:f>Preismonitoring!$C$11:$C$13</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Preismonitoring!$B$11:$B$13</c:f>
            </c:strRef>
          </c:cat>
          <c:val>
            <c:numRef>
              <c:f>Preismonitoring!$D$11:$D$13</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Preismonitoring!$B$11:$B$13</c:f>
            </c:strRef>
          </c:cat>
          <c:val>
            <c:numRef>
              <c:f>Preismonitoring!$E$11:$E$13</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Preismonitoring!$B$11:$B$13</c:f>
            </c:strRef>
          </c:cat>
          <c:val>
            <c:numRef>
              <c:f>Preismonitoring!$F$11:$F$13</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Preismonitoring!$B$11:$B$13</c:f>
            </c:strRef>
          </c:cat>
          <c:val>
            <c:numRef>
              <c:f>Preismonitoring!$G$11:$G$13</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Preismonitoring!$B$11:$B$13</c:f>
            </c:strRef>
          </c:cat>
          <c:val>
            <c:numRef>
              <c:f>Preismonitoring!$H$11:$H$13</c:f>
              <c:numCache/>
            </c:numRef>
          </c:val>
          <c:smooth val="0"/>
        </c:ser>
        <c:axId val="1878306383"/>
        <c:axId val="516273833"/>
      </c:lineChart>
      <c:catAx>
        <c:axId val="187830638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516273833"/>
      </c:catAx>
      <c:valAx>
        <c:axId val="516273833"/>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CHF/Stück</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878306383"/>
        <c:majorUnit val="0.1"/>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Rindshackfleisch </a:t>
            </a:r>
          </a:p>
        </c:rich>
      </c:tx>
      <c:overlay val="0"/>
    </c:title>
    <c:plotArea>
      <c:layout>
        <c:manualLayout>
          <c:xMode val="edge"/>
          <c:yMode val="edge"/>
          <c:x val="0.09309312775693614"/>
          <c:y val="0.1778896882494005"/>
          <c:w val="0.5691421033103846"/>
          <c:h val="0.6532936800166166"/>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Preismonitoring!$B$14:$B$16</c:f>
            </c:strRef>
          </c:cat>
          <c:val>
            <c:numRef>
              <c:f>Preismonitoring!$C$14:$C$16</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Preismonitoring!$B$14:$B$16</c:f>
            </c:strRef>
          </c:cat>
          <c:val>
            <c:numRef>
              <c:f>Preismonitoring!$D$14:$D$16</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Preismonitoring!$B$14:$B$16</c:f>
            </c:strRef>
          </c:cat>
          <c:val>
            <c:numRef>
              <c:f>Preismonitoring!$E$14:$E$16</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Preismonitoring!$B$14:$B$16</c:f>
            </c:strRef>
          </c:cat>
          <c:val>
            <c:numRef>
              <c:f>Preismonitoring!$F$14:$F$16</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Preismonitoring!$B$14:$B$16</c:f>
            </c:strRef>
          </c:cat>
          <c:val>
            <c:numRef>
              <c:f>Preismonitoring!$G$14:$G$16</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Preismonitoring!$B$14:$B$16</c:f>
            </c:strRef>
          </c:cat>
          <c:val>
            <c:numRef>
              <c:f>Preismonitoring!$H$14:$H$16</c:f>
              <c:numCache/>
            </c:numRef>
          </c:val>
          <c:smooth val="0"/>
        </c:ser>
        <c:axId val="1051984636"/>
        <c:axId val="1765034108"/>
      </c:lineChart>
      <c:catAx>
        <c:axId val="105198463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765034108"/>
      </c:catAx>
      <c:valAx>
        <c:axId val="1765034108"/>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051984636"/>
        <c:majorUnit val="2.5"/>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Rindsplätzli </a:t>
            </a:r>
          </a:p>
        </c:rich>
      </c:tx>
      <c:overlay val="0"/>
    </c:title>
    <c:plotArea>
      <c:layout>
        <c:manualLayout>
          <c:xMode val="edge"/>
          <c:yMode val="edge"/>
          <c:x val="0.09520923092160649"/>
          <c:y val="0.1778896882494005"/>
          <c:w val="0.5670260321233431"/>
          <c:h val="0.6580898430861609"/>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Preismonitoring!$B$17:$B$19</c:f>
            </c:strRef>
          </c:cat>
          <c:val>
            <c:numRef>
              <c:f>Preismonitoring!$C$17:$C$19</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Preismonitoring!$B$17:$B$19</c:f>
            </c:strRef>
          </c:cat>
          <c:val>
            <c:numRef>
              <c:f>Preismonitoring!$D$17:$D$19</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Preismonitoring!$B$17:$B$19</c:f>
            </c:strRef>
          </c:cat>
          <c:val>
            <c:numRef>
              <c:f>Preismonitoring!$E$17:$E$19</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Preismonitoring!$B$17:$B$19</c:f>
            </c:strRef>
          </c:cat>
          <c:val>
            <c:numRef>
              <c:f>Preismonitoring!$F$17:$F$19</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Preismonitoring!$B$17:$B$19</c:f>
            </c:strRef>
          </c:cat>
          <c:val>
            <c:numRef>
              <c:f>Preismonitoring!$G$17:$G$19</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Preismonitoring!$B$17:$B$19</c:f>
            </c:strRef>
          </c:cat>
          <c:val>
            <c:numRef>
              <c:f>Preismonitoring!$H$17:$H$19</c:f>
              <c:numCache/>
            </c:numRef>
          </c:val>
          <c:smooth val="0"/>
        </c:ser>
        <c:axId val="479827238"/>
        <c:axId val="457779238"/>
      </c:lineChart>
      <c:catAx>
        <c:axId val="47982723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457779238"/>
      </c:catAx>
      <c:valAx>
        <c:axId val="457779238"/>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479827238"/>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Schweinsnierstück </a:t>
            </a:r>
          </a:p>
        </c:rich>
      </c:tx>
      <c:overlay val="0"/>
    </c:title>
    <c:plotArea>
      <c:layout>
        <c:manualLayout>
          <c:xMode val="edge"/>
          <c:yMode val="edge"/>
          <c:x val="0.09518736859463249"/>
          <c:y val="0.1778896882494005"/>
          <c:w val="0.5670478624726883"/>
          <c:h val="0.6293128646688949"/>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Preismonitoring!$B$20:$B$22</c:f>
            </c:strRef>
          </c:cat>
          <c:val>
            <c:numRef>
              <c:f>Preismonitoring!$C$20:$C$22</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Preismonitoring!$B$20:$B$22</c:f>
            </c:strRef>
          </c:cat>
          <c:val>
            <c:numRef>
              <c:f>Preismonitoring!$D$20:$D$22</c:f>
              <c:numCache/>
            </c:numRef>
          </c:val>
          <c:smooth val="0"/>
        </c:ser>
        <c:ser>
          <c:idx val="2"/>
          <c:order val="2"/>
          <c:tx>
            <c:v>KP Supermarkt standard</c:v>
          </c:tx>
          <c:spPr>
            <a:ln cmpd="sng" w="28575">
              <a:solidFill>
                <a:schemeClr val="accent3"/>
              </a:solidFill>
              <a:prstDash val="dash"/>
            </a:ln>
          </c:spPr>
          <c:marker>
            <c:symbol val="none"/>
          </c:marker>
          <c:cat>
            <c:strRef>
              <c:f>Preismonitoring!$B$20:$B$22</c:f>
            </c:strRef>
          </c:cat>
          <c:val>
            <c:numRef>
              <c:f>Preismonitoring!$E$20:$E$22</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Preismonitoring!$B$20:$B$22</c:f>
            </c:strRef>
          </c:cat>
          <c:val>
            <c:numRef>
              <c:f>Preismonitoring!$F$20:$F$22</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Preismonitoring!$B$20:$B$22</c:f>
            </c:strRef>
          </c:cat>
          <c:val>
            <c:numRef>
              <c:f>Preismonitoring!$G$20:$G$22</c:f>
              <c:numCache/>
            </c:numRef>
          </c:val>
          <c:smooth val="0"/>
        </c:ser>
        <c:axId val="1622786783"/>
        <c:axId val="2117207975"/>
      </c:lineChart>
      <c:catAx>
        <c:axId val="162278678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117207975"/>
      </c:catAx>
      <c:valAx>
        <c:axId val="2117207975"/>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622786783"/>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Hinterschinken </a:t>
            </a:r>
          </a:p>
        </c:rich>
      </c:tx>
      <c:overlay val="0"/>
    </c:title>
    <c:plotArea>
      <c:layout>
        <c:manualLayout>
          <c:xMode val="edge"/>
          <c:yMode val="edge"/>
          <c:x val="0.09520923092160649"/>
          <c:y val="0.1778896882494005"/>
          <c:w val="0.5670260321233431"/>
          <c:h val="0.6437013538775278"/>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Preismonitoring!$B$23:$B$25</c:f>
            </c:strRef>
          </c:cat>
          <c:val>
            <c:numRef>
              <c:f>Preismonitoring!$C$23:$C$25</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Preismonitoring!$B$23:$B$25</c:f>
            </c:strRef>
          </c:cat>
          <c:val>
            <c:numRef>
              <c:f>Preismonitoring!$D$23:$D$25</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Preismonitoring!$B$23:$B$25</c:f>
            </c:strRef>
          </c:cat>
          <c:val>
            <c:numRef>
              <c:f>Preismonitoring!$E$23:$E$25</c:f>
              <c:numCache/>
            </c:numRef>
          </c:val>
          <c:smooth val="0"/>
        </c:ser>
        <c:ser>
          <c:idx val="3"/>
          <c:order val="3"/>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Preismonitoring!$B$23:$B$25</c:f>
            </c:strRef>
          </c:cat>
          <c:val>
            <c:numRef>
              <c:f>Preismonitoring!$F$23:$F$25</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Preismonitoring!$B$23:$B$25</c:f>
            </c:strRef>
          </c:cat>
          <c:val>
            <c:numRef>
              <c:f>Preismonitoring!$G$23:$G$25</c:f>
              <c:numCache/>
            </c:numRef>
          </c:val>
          <c:smooth val="0"/>
        </c:ser>
        <c:axId val="439135164"/>
        <c:axId val="753728127"/>
      </c:lineChart>
      <c:catAx>
        <c:axId val="43913516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753728127"/>
      </c:catAx>
      <c:valAx>
        <c:axId val="75372812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439135164"/>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Kartoffeln </a:t>
            </a:r>
          </a:p>
        </c:rich>
      </c:tx>
      <c:overlay val="0"/>
    </c:title>
    <c:plotArea>
      <c:layout>
        <c:manualLayout>
          <c:xMode val="edge"/>
          <c:yMode val="edge"/>
          <c:x val="0.08561256544502617"/>
          <c:y val="0.1778896882494005"/>
          <c:w val="0.5766226656222945"/>
          <c:h val="0.6293128646688948"/>
        </c:manualLayout>
      </c:layout>
      <c:lineChart>
        <c:ser>
          <c:idx val="0"/>
          <c:order val="0"/>
          <c:tx>
            <c:v>PP standard</c:v>
          </c:tx>
          <c:spPr>
            <a:ln cmpd="sng" w="28575">
              <a:solidFill>
                <a:srgbClr val="5B9BD5"/>
              </a:solidFill>
              <a:prstDash val="sysDot"/>
            </a:ln>
          </c:spPr>
          <c:marker>
            <c:symbol val="circle"/>
            <c:size val="7"/>
            <c:spPr>
              <a:solidFill>
                <a:srgbClr val="5B9BD5"/>
              </a:solidFill>
              <a:ln cmpd="sng">
                <a:solidFill>
                  <a:srgbClr val="5B9BD5"/>
                </a:solidFill>
              </a:ln>
            </c:spPr>
          </c:marker>
          <c:cat>
            <c:strRef>
              <c:f>Preismonitoring!$B$26:$B$28</c:f>
            </c:strRef>
          </c:cat>
          <c:val>
            <c:numRef>
              <c:f>Preismonitoring!$C$26:$C$28</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Preismonitoring!$B$26:$B$28</c:f>
            </c:strRef>
          </c:cat>
          <c:val>
            <c:numRef>
              <c:f>Preismonitoring!$D$26:$D$28</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Preismonitoring!$B$26:$B$28</c:f>
            </c:strRef>
          </c:cat>
          <c:val>
            <c:numRef>
              <c:f>Preismonitoring!$E$26:$E$28</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Preismonitoring!$B$26:$B$28</c:f>
            </c:strRef>
          </c:cat>
          <c:val>
            <c:numRef>
              <c:f>Preismonitoring!$F$26:$F$28</c:f>
              <c:numCache/>
            </c:numRef>
          </c:val>
          <c:smooth val="0"/>
        </c:ser>
        <c:ser>
          <c:idx val="4"/>
          <c:order val="4"/>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Preismonitoring!$B$26:$B$28</c:f>
            </c:strRef>
          </c:cat>
          <c:val>
            <c:numRef>
              <c:f>Preismonitoring!$G$26:$G$28</c:f>
              <c:numCache/>
            </c:numRef>
          </c:val>
          <c:smooth val="0"/>
        </c:ser>
        <c:ser>
          <c:idx val="5"/>
          <c:order val="5"/>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Preismonitoring!$B$26:$B$28</c:f>
            </c:strRef>
          </c:cat>
          <c:val>
            <c:numRef>
              <c:f>Preismonitoring!$H$26:$H$28</c:f>
              <c:numCache/>
            </c:numRef>
          </c:val>
          <c:smooth val="0"/>
        </c:ser>
        <c:axId val="1755292126"/>
        <c:axId val="2038427947"/>
      </c:lineChart>
      <c:catAx>
        <c:axId val="175529212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038427947"/>
      </c:catAx>
      <c:valAx>
        <c:axId val="203842794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755292126"/>
        <c:majorUnit val="0.2"/>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1" Type="http://schemas.openxmlformats.org/officeDocument/2006/relationships/chart" Target="../charts/chart11.xml"/><Relationship Id="rId10" Type="http://schemas.openxmlformats.org/officeDocument/2006/relationships/chart" Target="../charts/chart10.xml"/><Relationship Id="rId13" Type="http://schemas.openxmlformats.org/officeDocument/2006/relationships/chart" Target="../charts/chart13.xml"/><Relationship Id="rId12" Type="http://schemas.openxmlformats.org/officeDocument/2006/relationships/chart" Target="../charts/chart12.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40</xdr:row>
      <xdr:rowOff>9525</xdr:rowOff>
    </xdr:from>
    <xdr:ext cx="6048375" cy="2524125"/>
    <xdr:graphicFrame>
      <xdr:nvGraphicFramePr>
        <xdr:cNvPr id="669222998"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9525</xdr:colOff>
      <xdr:row>40</xdr:row>
      <xdr:rowOff>0</xdr:rowOff>
    </xdr:from>
    <xdr:ext cx="6048375" cy="2533650"/>
    <xdr:graphicFrame>
      <xdr:nvGraphicFramePr>
        <xdr:cNvPr id="257293235"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247650</xdr:colOff>
      <xdr:row>61</xdr:row>
      <xdr:rowOff>0</xdr:rowOff>
    </xdr:from>
    <xdr:ext cx="6048375" cy="2524125"/>
    <xdr:graphicFrame>
      <xdr:nvGraphicFramePr>
        <xdr:cNvPr id="37265189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9525</xdr:colOff>
      <xdr:row>61</xdr:row>
      <xdr:rowOff>0</xdr:rowOff>
    </xdr:from>
    <xdr:ext cx="6048375" cy="2524125"/>
    <xdr:graphicFrame>
      <xdr:nvGraphicFramePr>
        <xdr:cNvPr id="1534289026"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0</xdr:col>
      <xdr:colOff>228600</xdr:colOff>
      <xdr:row>82</xdr:row>
      <xdr:rowOff>0</xdr:rowOff>
    </xdr:from>
    <xdr:ext cx="6048375" cy="2524125"/>
    <xdr:graphicFrame>
      <xdr:nvGraphicFramePr>
        <xdr:cNvPr id="1339495211"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6</xdr:col>
      <xdr:colOff>0</xdr:colOff>
      <xdr:row>82</xdr:row>
      <xdr:rowOff>0</xdr:rowOff>
    </xdr:from>
    <xdr:ext cx="6048375" cy="2524125"/>
    <xdr:graphicFrame>
      <xdr:nvGraphicFramePr>
        <xdr:cNvPr id="693206125"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0</xdr:col>
      <xdr:colOff>200025</xdr:colOff>
      <xdr:row>103</xdr:row>
      <xdr:rowOff>0</xdr:rowOff>
    </xdr:from>
    <xdr:ext cx="6048375" cy="2524125"/>
    <xdr:graphicFrame>
      <xdr:nvGraphicFramePr>
        <xdr:cNvPr id="1014136091" name="Chart 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6</xdr:col>
      <xdr:colOff>0</xdr:colOff>
      <xdr:row>103</xdr:row>
      <xdr:rowOff>0</xdr:rowOff>
    </xdr:from>
    <xdr:ext cx="6048375" cy="2524125"/>
    <xdr:graphicFrame>
      <xdr:nvGraphicFramePr>
        <xdr:cNvPr id="1559025451" name="Chart 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0</xdr:col>
      <xdr:colOff>276225</xdr:colOff>
      <xdr:row>124</xdr:row>
      <xdr:rowOff>0</xdr:rowOff>
    </xdr:from>
    <xdr:ext cx="6048375" cy="2524125"/>
    <xdr:graphicFrame>
      <xdr:nvGraphicFramePr>
        <xdr:cNvPr id="218328131" name="Chart 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6</xdr:col>
      <xdr:colOff>0</xdr:colOff>
      <xdr:row>124</xdr:row>
      <xdr:rowOff>0</xdr:rowOff>
    </xdr:from>
    <xdr:ext cx="6048375" cy="2524125"/>
    <xdr:graphicFrame>
      <xdr:nvGraphicFramePr>
        <xdr:cNvPr id="353330841" name="Chart 1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0</xdr:col>
      <xdr:colOff>0</xdr:colOff>
      <xdr:row>147</xdr:row>
      <xdr:rowOff>190500</xdr:rowOff>
    </xdr:from>
    <xdr:ext cx="6038850" cy="2514600"/>
    <xdr:graphicFrame>
      <xdr:nvGraphicFramePr>
        <xdr:cNvPr id="713692973" name="Chart 1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6</xdr:col>
      <xdr:colOff>0</xdr:colOff>
      <xdr:row>147</xdr:row>
      <xdr:rowOff>190500</xdr:rowOff>
    </xdr:from>
    <xdr:ext cx="6048375" cy="2514600"/>
    <xdr:graphicFrame>
      <xdr:nvGraphicFramePr>
        <xdr:cNvPr id="1990152057" name="Chart 1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12</xdr:col>
      <xdr:colOff>0</xdr:colOff>
      <xdr:row>31</xdr:row>
      <xdr:rowOff>0</xdr:rowOff>
    </xdr:from>
    <xdr:ext cx="6029325" cy="2514600"/>
    <xdr:graphicFrame>
      <xdr:nvGraphicFramePr>
        <xdr:cNvPr id="1400050162" name="Chart 1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19</xdr:col>
      <xdr:colOff>0</xdr:colOff>
      <xdr:row>31</xdr:row>
      <xdr:rowOff>0</xdr:rowOff>
    </xdr:from>
    <xdr:ext cx="6029325" cy="2514600"/>
    <xdr:graphicFrame>
      <xdr:nvGraphicFramePr>
        <xdr:cNvPr id="1054594188" name="Chart 14"/>
        <xdr:cNvGraphicFramePr/>
      </xdr:nvGraphicFramePr>
      <xdr:xfrm>
        <a:off x="0" y="0"/>
        <a:ext cx="0" cy="0"/>
      </xdr:xfrm>
      <a:graphic>
        <a:graphicData uri="http://schemas.openxmlformats.org/drawingml/2006/chart">
          <c:chart r:id="rId14"/>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2:H29" displayName="Table_1" name="Table_1" id="1">
  <tableColumns count="8">
    <tableColumn name="Produkt" id="1"/>
    <tableColumn name="Produzentenpreis " id="2"/>
    <tableColumn name="Konsumentenpreis Supermarkt" id="3"/>
    <tableColumn name="Konsumentenpreis  Discounter" id="4"/>
    <tableColumn name="Preisdifferenz  Supermarkt" id="5"/>
    <tableColumn name="Preisdifferenz Discounter" id="6"/>
    <tableColumn name="Produzentenanteil Supermarkt" id="7"/>
    <tableColumn name="Produzentenanteil Discounter" id="8"/>
  </tableColumns>
  <tableStyleInfo name="Produktpreistabellen-style" showColumnStripes="0" showFirstColumn="1" showLastColumn="1" showRowStripes="1"/>
</table>
</file>

<file path=xl/tables/table2.xml><?xml version="1.0" encoding="utf-8"?>
<table xmlns="http://schemas.openxmlformats.org/spreadsheetml/2006/main" ref="A36:H72" displayName="Table_2" name="Table_2" id="2">
  <tableColumns count="8">
    <tableColumn name="Produkt" id="1"/>
    <tableColumn name="Produzentenpreis " id="2"/>
    <tableColumn name="Konsumentenpreis Supermarkt" id="3"/>
    <tableColumn name="Konsumentenpreis  Discounter" id="4"/>
    <tableColumn name="Preisdifferenz  Supermarkt" id="5"/>
    <tableColumn name="Preisdifferenz Discounter" id="6"/>
    <tableColumn name="Produzentenanteil Supermarkt" id="7"/>
    <tableColumn name="Produzentenanteil Discounter" id="8"/>
  </tableColumns>
  <tableStyleInfo name="Produktpreistabellen-style 2" showColumnStripes="0" showFirstColumn="1" showLastColumn="1" showRowStripes="1"/>
</table>
</file>

<file path=xl/tables/table3.xml><?xml version="1.0" encoding="utf-8"?>
<table xmlns="http://schemas.openxmlformats.org/spreadsheetml/2006/main" ref="A1:D25" displayName="Table_3" name="Table_3" id="3">
  <tableColumns count="4">
    <tableColumn name="Produkt" id="1"/>
    <tableColumn name="Indikatorenwert 2023 Q3" id="2"/>
    <tableColumn name="Indikatorenwert 2024 Q1" id="3"/>
    <tableColumn name="Indikatorenwert 2024 Q3" id="4"/>
  </tableColumns>
  <tableStyleInfo name="Indikatorenwert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1.x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57"/>
    <col customWidth="1" min="2" max="2" width="9.57"/>
    <col customWidth="1" min="3" max="3" width="13.57"/>
    <col customWidth="1" min="4" max="4" width="14.71"/>
    <col customWidth="1" min="5" max="5" width="23.57"/>
    <col customWidth="1" min="6" max="6" width="18.57"/>
    <col customWidth="1" min="7" max="7" width="22.86"/>
    <col customWidth="1" min="8" max="8" width="17.86"/>
    <col customWidth="1" min="9" max="9" width="18.71"/>
    <col customWidth="1" min="10" max="10" width="14.71"/>
    <col customWidth="1" min="11" max="11" width="15.71"/>
    <col customWidth="1" min="12" max="12" width="12.29"/>
    <col customWidth="1" min="13" max="13" width="19.14"/>
    <col customWidth="1" min="14" max="14" width="18.0"/>
    <col customWidth="1" min="15" max="15" width="16.0"/>
    <col customWidth="1" min="16" max="16" width="14.71"/>
    <col customWidth="1" min="17" max="29" width="9.14"/>
  </cols>
  <sheetData>
    <row r="1" ht="14.25" customHeight="1">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row>
    <row r="2" ht="14.25" customHeight="1">
      <c r="A2" s="3" t="s">
        <v>16</v>
      </c>
      <c r="B2" s="3" t="s">
        <v>17</v>
      </c>
      <c r="C2" s="3">
        <v>0.6365</v>
      </c>
      <c r="D2" s="3">
        <v>0.8489</v>
      </c>
      <c r="E2" s="3">
        <v>1.55</v>
      </c>
      <c r="F2" s="3">
        <v>1.95</v>
      </c>
      <c r="I2" s="3">
        <f t="shared" ref="I2:J2" si="1">E2-C2</f>
        <v>0.9135</v>
      </c>
      <c r="J2" s="3">
        <f t="shared" si="1"/>
        <v>1.1011</v>
      </c>
      <c r="K2" s="4">
        <f t="shared" ref="K2:K37" si="3">J2/I2</f>
        <v>1.205363985</v>
      </c>
    </row>
    <row r="3" ht="14.25" customHeight="1">
      <c r="A3" s="3" t="s">
        <v>16</v>
      </c>
      <c r="B3" s="3" t="s">
        <v>18</v>
      </c>
      <c r="C3" s="3">
        <v>0.6521</v>
      </c>
      <c r="D3" s="3">
        <v>0.8879</v>
      </c>
      <c r="E3" s="3">
        <v>1.54</v>
      </c>
      <c r="F3" s="3">
        <v>1.95</v>
      </c>
      <c r="G3" s="3">
        <v>1.47</v>
      </c>
      <c r="H3" s="3">
        <v>1.79</v>
      </c>
      <c r="I3" s="3">
        <f t="shared" ref="I3:J3" si="2">E3-C3</f>
        <v>0.8879</v>
      </c>
      <c r="J3" s="3">
        <f t="shared" si="2"/>
        <v>1.0621</v>
      </c>
      <c r="K3" s="4">
        <f t="shared" si="3"/>
        <v>1.196193265</v>
      </c>
    </row>
    <row r="4" ht="14.25" customHeight="1">
      <c r="A4" s="5" t="s">
        <v>16</v>
      </c>
      <c r="B4" s="5" t="s">
        <v>19</v>
      </c>
      <c r="C4" s="5">
        <v>0.6129</v>
      </c>
      <c r="D4" s="5">
        <v>0.8479</v>
      </c>
      <c r="E4" s="5">
        <v>1.58</v>
      </c>
      <c r="F4" s="5">
        <v>1.93</v>
      </c>
      <c r="G4" s="5">
        <v>1.51</v>
      </c>
      <c r="H4" s="5">
        <v>1.85</v>
      </c>
      <c r="I4" s="5">
        <f t="shared" ref="I4:J4" si="4">E4-C4</f>
        <v>0.9671</v>
      </c>
      <c r="J4" s="5">
        <f t="shared" si="4"/>
        <v>1.0821</v>
      </c>
      <c r="K4" s="6">
        <f t="shared" si="3"/>
        <v>1.118912212</v>
      </c>
    </row>
    <row r="5" ht="14.25" customHeight="1">
      <c r="A5" s="3" t="s">
        <v>20</v>
      </c>
      <c r="B5" s="3" t="s">
        <v>17</v>
      </c>
      <c r="C5" s="3">
        <f>0.6365*0.95</f>
        <v>0.604675</v>
      </c>
      <c r="D5" s="3">
        <f>0.8489*0.95</f>
        <v>0.806455</v>
      </c>
      <c r="E5" s="3">
        <v>3.43</v>
      </c>
      <c r="F5" s="3">
        <v>5.15</v>
      </c>
      <c r="I5" s="7">
        <f t="shared" ref="I5:J5" si="5">E5-C5</f>
        <v>2.825325</v>
      </c>
      <c r="J5" s="7">
        <f t="shared" si="5"/>
        <v>4.343545</v>
      </c>
      <c r="K5" s="4">
        <f t="shared" si="3"/>
        <v>1.537361189</v>
      </c>
    </row>
    <row r="6" ht="14.25" customHeight="1">
      <c r="A6" s="3" t="s">
        <v>20</v>
      </c>
      <c r="B6" s="3" t="s">
        <v>18</v>
      </c>
      <c r="C6" s="3">
        <f>0.6521*0.95</f>
        <v>0.619495</v>
      </c>
      <c r="D6" s="3">
        <f>0.8879*0.95</f>
        <v>0.843505</v>
      </c>
      <c r="E6" s="3">
        <v>3.45</v>
      </c>
      <c r="F6" s="3">
        <v>5.3</v>
      </c>
      <c r="G6" s="3">
        <v>3.25</v>
      </c>
      <c r="H6" s="3">
        <v>4.55</v>
      </c>
      <c r="I6" s="7">
        <f t="shared" ref="I6:J6" si="6">E6-C6</f>
        <v>2.830505</v>
      </c>
      <c r="J6" s="7">
        <f t="shared" si="6"/>
        <v>4.456495</v>
      </c>
      <c r="K6" s="4">
        <f t="shared" si="3"/>
        <v>1.574452262</v>
      </c>
    </row>
    <row r="7" ht="14.25" customHeight="1">
      <c r="A7" s="5" t="s">
        <v>20</v>
      </c>
      <c r="B7" s="5" t="s">
        <v>19</v>
      </c>
      <c r="C7" s="5">
        <f>0.6129*0.95</f>
        <v>0.582255</v>
      </c>
      <c r="D7" s="5">
        <f>0.8479*0.95</f>
        <v>0.805505</v>
      </c>
      <c r="E7" s="5">
        <v>3.45</v>
      </c>
      <c r="F7" s="5">
        <v>5.3</v>
      </c>
      <c r="G7" s="5">
        <v>3.3</v>
      </c>
      <c r="H7" s="5">
        <v>4.4</v>
      </c>
      <c r="I7" s="8">
        <f t="shared" ref="I7:J7" si="7">E7-C7</f>
        <v>2.867745</v>
      </c>
      <c r="J7" s="8">
        <f t="shared" si="7"/>
        <v>4.494495</v>
      </c>
      <c r="K7" s="6">
        <f t="shared" si="3"/>
        <v>1.567257549</v>
      </c>
    </row>
    <row r="8" ht="14.25" customHeight="1">
      <c r="A8" s="3" t="s">
        <v>21</v>
      </c>
      <c r="B8" s="3" t="s">
        <v>17</v>
      </c>
      <c r="C8" s="3">
        <f>0.6715*12</f>
        <v>8.058</v>
      </c>
      <c r="D8" s="3">
        <f>0.875*12</f>
        <v>10.5</v>
      </c>
      <c r="E8" s="3">
        <v>17.5</v>
      </c>
      <c r="F8" s="3">
        <v>23.45</v>
      </c>
      <c r="I8" s="3">
        <f t="shared" ref="I8:J8" si="8">E8-C8</f>
        <v>9.442</v>
      </c>
      <c r="J8" s="3">
        <f t="shared" si="8"/>
        <v>12.95</v>
      </c>
      <c r="K8" s="4">
        <f t="shared" si="3"/>
        <v>1.371531455</v>
      </c>
    </row>
    <row r="9" ht="14.25" customHeight="1">
      <c r="A9" s="3" t="s">
        <v>21</v>
      </c>
      <c r="B9" s="3" t="s">
        <v>18</v>
      </c>
      <c r="C9" s="3">
        <f>0.6901*12</f>
        <v>8.2812</v>
      </c>
      <c r="D9" s="3">
        <f>0.87*12</f>
        <v>10.44</v>
      </c>
      <c r="E9" s="3">
        <v>17.5</v>
      </c>
      <c r="F9" s="3">
        <v>23.45</v>
      </c>
      <c r="G9" s="3">
        <v>15.4</v>
      </c>
      <c r="H9" s="9">
        <v>23.3</v>
      </c>
      <c r="I9" s="3">
        <f t="shared" ref="I9:J9" si="9">E9-C9</f>
        <v>9.2188</v>
      </c>
      <c r="J9" s="3">
        <f t="shared" si="9"/>
        <v>13.01</v>
      </c>
      <c r="K9" s="4">
        <f t="shared" si="3"/>
        <v>1.411246583</v>
      </c>
    </row>
    <row r="10" ht="14.25" customHeight="1">
      <c r="A10" s="5" t="s">
        <v>21</v>
      </c>
      <c r="B10" s="5" t="s">
        <v>19</v>
      </c>
      <c r="C10" s="5">
        <f>0.673*12</f>
        <v>8.076</v>
      </c>
      <c r="D10" s="5">
        <f>0.865*12</f>
        <v>10.38</v>
      </c>
      <c r="E10" s="5">
        <v>17.5</v>
      </c>
      <c r="F10" s="5">
        <v>23.45</v>
      </c>
      <c r="G10" s="5">
        <v>15.4</v>
      </c>
      <c r="H10" s="10">
        <v>23.3</v>
      </c>
      <c r="I10" s="5">
        <f t="shared" ref="I10:J10" si="10">E10-C10</f>
        <v>9.424</v>
      </c>
      <c r="J10" s="5">
        <f t="shared" si="10"/>
        <v>13.07</v>
      </c>
      <c r="K10" s="6">
        <f t="shared" si="3"/>
        <v>1.38688455</v>
      </c>
    </row>
    <row r="11" ht="14.25" customHeight="1">
      <c r="A11" s="3" t="s">
        <v>22</v>
      </c>
      <c r="B11" s="3" t="s">
        <v>17</v>
      </c>
      <c r="C11" s="3">
        <v>0.2446</v>
      </c>
      <c r="D11" s="3">
        <v>0.4932</v>
      </c>
      <c r="E11" s="9">
        <v>0.5325</v>
      </c>
      <c r="F11" s="3">
        <v>0.88</v>
      </c>
      <c r="I11" s="3">
        <f t="shared" ref="I11:J11" si="11">E11-C11</f>
        <v>0.2879</v>
      </c>
      <c r="J11" s="3">
        <f t="shared" si="11"/>
        <v>0.3868</v>
      </c>
      <c r="K11" s="4">
        <f t="shared" si="3"/>
        <v>1.343522056</v>
      </c>
    </row>
    <row r="12" ht="14.25" customHeight="1">
      <c r="A12" s="3" t="s">
        <v>22</v>
      </c>
      <c r="B12" s="3" t="s">
        <v>18</v>
      </c>
      <c r="C12" s="3">
        <v>0.2484</v>
      </c>
      <c r="D12" s="3">
        <v>0.494</v>
      </c>
      <c r="E12" s="9">
        <v>0.5325</v>
      </c>
      <c r="F12" s="3">
        <v>0.89</v>
      </c>
      <c r="G12" s="3">
        <v>0.46</v>
      </c>
      <c r="H12" s="3">
        <v>0.79</v>
      </c>
      <c r="I12" s="3">
        <f t="shared" ref="I12:J12" si="12">E12-C12</f>
        <v>0.2841</v>
      </c>
      <c r="J12" s="3">
        <f t="shared" si="12"/>
        <v>0.396</v>
      </c>
      <c r="K12" s="4">
        <f t="shared" si="3"/>
        <v>1.393875396</v>
      </c>
    </row>
    <row r="13" ht="14.25" customHeight="1">
      <c r="A13" s="5" t="s">
        <v>22</v>
      </c>
      <c r="B13" s="5" t="s">
        <v>19</v>
      </c>
      <c r="C13" s="5">
        <v>0.2411</v>
      </c>
      <c r="D13" s="5">
        <v>0.4825</v>
      </c>
      <c r="E13" s="5">
        <v>0.53</v>
      </c>
      <c r="F13" s="5">
        <v>0.88</v>
      </c>
      <c r="G13" s="5">
        <v>0.46</v>
      </c>
      <c r="H13" s="5">
        <v>0.79</v>
      </c>
      <c r="I13" s="5">
        <f t="shared" ref="I13:J13" si="13">E13-C13</f>
        <v>0.2889</v>
      </c>
      <c r="J13" s="5">
        <f t="shared" si="13"/>
        <v>0.3975</v>
      </c>
      <c r="K13" s="6">
        <f t="shared" si="3"/>
        <v>1.375908619</v>
      </c>
      <c r="L13" s="11"/>
      <c r="M13" s="5"/>
      <c r="N13" s="5"/>
      <c r="O13" s="5"/>
      <c r="P13" s="5"/>
    </row>
    <row r="14" ht="14.25" customHeight="1">
      <c r="A14" s="3" t="s">
        <v>23</v>
      </c>
      <c r="B14" s="3" t="s">
        <v>17</v>
      </c>
      <c r="C14" s="12">
        <v>9.9</v>
      </c>
      <c r="D14" s="12">
        <v>12.3</v>
      </c>
      <c r="E14" s="12">
        <v>18.7</v>
      </c>
      <c r="F14" s="12">
        <v>26.0</v>
      </c>
      <c r="G14" s="12"/>
      <c r="H14" s="12"/>
      <c r="I14" s="13">
        <f t="shared" ref="I14:J14" si="14">E14-C14</f>
        <v>8.8</v>
      </c>
      <c r="J14" s="13">
        <f t="shared" si="14"/>
        <v>13.7</v>
      </c>
      <c r="K14" s="4">
        <f t="shared" si="3"/>
        <v>1.556818182</v>
      </c>
    </row>
    <row r="15" ht="14.25" customHeight="1">
      <c r="A15" s="3" t="s">
        <v>23</v>
      </c>
      <c r="B15" s="3" t="s">
        <v>18</v>
      </c>
      <c r="C15" s="12">
        <v>10.2</v>
      </c>
      <c r="D15" s="12">
        <v>12.6</v>
      </c>
      <c r="E15" s="12">
        <v>18.4</v>
      </c>
      <c r="F15" s="12">
        <v>26.0</v>
      </c>
      <c r="G15" s="12">
        <v>19.16</v>
      </c>
      <c r="H15" s="14">
        <v>24.3</v>
      </c>
      <c r="I15" s="13">
        <f t="shared" ref="I15:J15" si="15">E15-C15</f>
        <v>8.2</v>
      </c>
      <c r="J15" s="13">
        <f t="shared" si="15"/>
        <v>13.4</v>
      </c>
      <c r="K15" s="4">
        <f t="shared" si="3"/>
        <v>1.634146341</v>
      </c>
    </row>
    <row r="16" ht="14.25" customHeight="1">
      <c r="A16" s="5" t="s">
        <v>23</v>
      </c>
      <c r="B16" s="5" t="s">
        <v>19</v>
      </c>
      <c r="C16" s="15">
        <v>10.3</v>
      </c>
      <c r="D16" s="15">
        <v>12.7</v>
      </c>
      <c r="E16" s="15">
        <v>16.88</v>
      </c>
      <c r="F16" s="15">
        <v>26.0</v>
      </c>
      <c r="G16" s="15">
        <v>14.68</v>
      </c>
      <c r="H16" s="15">
        <v>20.0</v>
      </c>
      <c r="I16" s="15">
        <f t="shared" ref="I16:J16" si="16">E16-C16</f>
        <v>6.58</v>
      </c>
      <c r="J16" s="15">
        <f t="shared" si="16"/>
        <v>13.3</v>
      </c>
      <c r="K16" s="6">
        <f t="shared" si="3"/>
        <v>2.021276596</v>
      </c>
      <c r="L16" s="11">
        <v>10.9</v>
      </c>
      <c r="M16" s="5">
        <v>23.5</v>
      </c>
      <c r="N16" s="10">
        <v>19.0</v>
      </c>
      <c r="O16" s="5">
        <f>M16-L16</f>
        <v>12.6</v>
      </c>
      <c r="P16" s="15">
        <f>J16/O16</f>
        <v>1.055555556</v>
      </c>
    </row>
    <row r="17" ht="14.25" customHeight="1">
      <c r="A17" s="3" t="s">
        <v>24</v>
      </c>
      <c r="B17" s="3" t="s">
        <v>17</v>
      </c>
      <c r="C17" s="12">
        <v>9.9</v>
      </c>
      <c r="D17" s="12">
        <v>12.3</v>
      </c>
      <c r="E17" s="12">
        <v>44.35</v>
      </c>
      <c r="F17" s="12">
        <v>64.5</v>
      </c>
      <c r="G17" s="12"/>
      <c r="H17" s="12"/>
      <c r="I17" s="13">
        <f t="shared" ref="I17:J17" si="17">E17-C17</f>
        <v>34.45</v>
      </c>
      <c r="J17" s="13">
        <f t="shared" si="17"/>
        <v>52.2</v>
      </c>
      <c r="K17" s="4">
        <f t="shared" si="3"/>
        <v>1.515239478</v>
      </c>
      <c r="P17" s="12"/>
    </row>
    <row r="18" ht="14.25" customHeight="1">
      <c r="A18" s="3" t="s">
        <v>24</v>
      </c>
      <c r="B18" s="3" t="s">
        <v>18</v>
      </c>
      <c r="C18" s="12">
        <v>10.2</v>
      </c>
      <c r="D18" s="12">
        <v>12.6</v>
      </c>
      <c r="E18" s="12">
        <v>44.35</v>
      </c>
      <c r="F18" s="12">
        <v>65.75</v>
      </c>
      <c r="G18" s="14">
        <v>39.65</v>
      </c>
      <c r="H18" s="14">
        <v>49.9</v>
      </c>
      <c r="I18" s="13">
        <f t="shared" ref="I18:J18" si="18">E18-C18</f>
        <v>34.15</v>
      </c>
      <c r="J18" s="13">
        <f t="shared" si="18"/>
        <v>53.15</v>
      </c>
      <c r="K18" s="4">
        <f t="shared" si="3"/>
        <v>1.55636896</v>
      </c>
      <c r="P18" s="16"/>
    </row>
    <row r="19" ht="14.25" customHeight="1">
      <c r="A19" s="5" t="s">
        <v>24</v>
      </c>
      <c r="B19" s="5" t="s">
        <v>19</v>
      </c>
      <c r="C19" s="15">
        <v>10.3</v>
      </c>
      <c r="D19" s="15">
        <v>12.7</v>
      </c>
      <c r="E19" s="15">
        <v>44.6</v>
      </c>
      <c r="F19" s="15">
        <v>66.25</v>
      </c>
      <c r="G19" s="17">
        <v>35.4</v>
      </c>
      <c r="H19" s="15">
        <v>49.9</v>
      </c>
      <c r="I19" s="15">
        <f t="shared" ref="I19:J19" si="19">E19-C19</f>
        <v>34.3</v>
      </c>
      <c r="J19" s="15">
        <f t="shared" si="19"/>
        <v>53.55</v>
      </c>
      <c r="K19" s="6">
        <f t="shared" si="3"/>
        <v>1.56122449</v>
      </c>
      <c r="L19" s="11">
        <v>10.9</v>
      </c>
      <c r="M19" s="5">
        <v>52.0</v>
      </c>
      <c r="N19" s="5"/>
      <c r="O19" s="5">
        <f>M19-L19</f>
        <v>41.1</v>
      </c>
      <c r="P19" s="15">
        <f>J19/O19</f>
        <v>1.302919708</v>
      </c>
    </row>
    <row r="20" ht="14.25" customHeight="1">
      <c r="A20" s="3" t="s">
        <v>25</v>
      </c>
      <c r="B20" s="3" t="s">
        <v>17</v>
      </c>
      <c r="C20" s="12">
        <v>4.0</v>
      </c>
      <c r="D20" s="12">
        <v>7.8</v>
      </c>
      <c r="E20" s="12">
        <v>21.25</v>
      </c>
      <c r="F20" s="12">
        <v>44.45</v>
      </c>
      <c r="G20" s="12"/>
      <c r="H20" s="12"/>
      <c r="I20" s="13">
        <f t="shared" ref="I20:J20" si="20">E20-C20</f>
        <v>17.25</v>
      </c>
      <c r="J20" s="13">
        <f t="shared" si="20"/>
        <v>36.65</v>
      </c>
      <c r="K20" s="4">
        <f t="shared" si="3"/>
        <v>2.124637681</v>
      </c>
      <c r="P20" s="12"/>
    </row>
    <row r="21" ht="14.25" customHeight="1">
      <c r="A21" s="3" t="s">
        <v>25</v>
      </c>
      <c r="B21" s="3" t="s">
        <v>18</v>
      </c>
      <c r="C21" s="12">
        <v>4.1</v>
      </c>
      <c r="D21" s="12">
        <v>7.8</v>
      </c>
      <c r="E21" s="12">
        <v>21.25</v>
      </c>
      <c r="F21" s="12">
        <v>44.45</v>
      </c>
      <c r="G21" s="12">
        <v>21.2</v>
      </c>
      <c r="H21" s="12"/>
      <c r="I21" s="13">
        <f t="shared" ref="I21:J21" si="21">E21-C21</f>
        <v>17.15</v>
      </c>
      <c r="J21" s="13">
        <f t="shared" si="21"/>
        <v>36.65</v>
      </c>
      <c r="K21" s="4">
        <f t="shared" si="3"/>
        <v>2.137026239</v>
      </c>
      <c r="P21" s="12"/>
    </row>
    <row r="22" ht="14.25" customHeight="1">
      <c r="A22" s="5" t="s">
        <v>25</v>
      </c>
      <c r="B22" s="5" t="s">
        <v>19</v>
      </c>
      <c r="C22" s="15">
        <v>4.8</v>
      </c>
      <c r="D22" s="15">
        <v>7.8</v>
      </c>
      <c r="E22" s="15">
        <v>22.5</v>
      </c>
      <c r="F22" s="15">
        <v>43.9</v>
      </c>
      <c r="G22" s="15">
        <v>22.5</v>
      </c>
      <c r="H22" s="15"/>
      <c r="I22" s="15">
        <f t="shared" ref="I22:J22" si="22">E22-C22</f>
        <v>17.7</v>
      </c>
      <c r="J22" s="15">
        <f t="shared" si="22"/>
        <v>36.1</v>
      </c>
      <c r="K22" s="6">
        <f t="shared" si="3"/>
        <v>2.039548023</v>
      </c>
      <c r="L22" s="11">
        <v>5.15</v>
      </c>
      <c r="M22" s="5">
        <v>38.65</v>
      </c>
      <c r="N22" s="10">
        <v>28.3</v>
      </c>
      <c r="O22" s="5">
        <f>M22-L22</f>
        <v>33.5</v>
      </c>
      <c r="P22" s="15">
        <f>J22/O22</f>
        <v>1.07761194</v>
      </c>
    </row>
    <row r="23" ht="14.25" customHeight="1">
      <c r="A23" s="3" t="s">
        <v>26</v>
      </c>
      <c r="B23" s="3" t="s">
        <v>17</v>
      </c>
      <c r="C23" s="12">
        <v>4.0</v>
      </c>
      <c r="D23" s="12">
        <v>7.8</v>
      </c>
      <c r="E23" s="12">
        <v>24.6</v>
      </c>
      <c r="F23" s="14">
        <v>44.2</v>
      </c>
      <c r="G23" s="12"/>
      <c r="H23" s="12"/>
      <c r="I23" s="13">
        <f t="shared" ref="I23:J23" si="23">E23-C23</f>
        <v>20.6</v>
      </c>
      <c r="J23" s="13">
        <f t="shared" si="23"/>
        <v>36.4</v>
      </c>
      <c r="K23" s="4">
        <f t="shared" si="3"/>
        <v>1.766990291</v>
      </c>
      <c r="P23" s="12"/>
    </row>
    <row r="24" ht="14.25" customHeight="1">
      <c r="A24" s="3" t="s">
        <v>26</v>
      </c>
      <c r="B24" s="3" t="s">
        <v>18</v>
      </c>
      <c r="C24" s="12">
        <v>4.1</v>
      </c>
      <c r="D24" s="12">
        <v>7.8</v>
      </c>
      <c r="E24" s="12">
        <v>24.53</v>
      </c>
      <c r="F24" s="14">
        <v>44.2</v>
      </c>
      <c r="G24" s="14">
        <v>26.1</v>
      </c>
      <c r="H24" s="12"/>
      <c r="I24" s="13">
        <f t="shared" ref="I24:J24" si="24">E24-C24</f>
        <v>20.43</v>
      </c>
      <c r="J24" s="13">
        <f t="shared" si="24"/>
        <v>36.4</v>
      </c>
      <c r="K24" s="4">
        <f t="shared" si="3"/>
        <v>1.781693588</v>
      </c>
      <c r="P24" s="12"/>
    </row>
    <row r="25" ht="14.25" customHeight="1">
      <c r="A25" s="5" t="s">
        <v>26</v>
      </c>
      <c r="B25" s="5" t="s">
        <v>19</v>
      </c>
      <c r="C25" s="15">
        <v>4.8</v>
      </c>
      <c r="D25" s="15">
        <v>7.8</v>
      </c>
      <c r="E25" s="15">
        <v>24.15</v>
      </c>
      <c r="F25" s="17">
        <v>44.2</v>
      </c>
      <c r="G25" s="17">
        <v>24.15</v>
      </c>
      <c r="H25" s="15"/>
      <c r="I25" s="15">
        <f t="shared" ref="I25:J25" si="25">E25-C25</f>
        <v>19.35</v>
      </c>
      <c r="J25" s="15">
        <f t="shared" si="25"/>
        <v>36.4</v>
      </c>
      <c r="K25" s="6">
        <f t="shared" si="3"/>
        <v>1.881136951</v>
      </c>
      <c r="L25" s="11">
        <v>5.15</v>
      </c>
      <c r="M25" s="5">
        <v>30.55</v>
      </c>
      <c r="N25" s="5">
        <v>26.6</v>
      </c>
      <c r="O25" s="5">
        <f>M25-L25</f>
        <v>25.4</v>
      </c>
      <c r="P25" s="15">
        <f>J25/O25</f>
        <v>1.433070866</v>
      </c>
    </row>
    <row r="26" ht="14.25" customHeight="1">
      <c r="A26" s="3" t="s">
        <v>27</v>
      </c>
      <c r="B26" s="3" t="s">
        <v>17</v>
      </c>
      <c r="C26" s="12">
        <v>0.6</v>
      </c>
      <c r="D26" s="12">
        <v>1.02</v>
      </c>
      <c r="E26" s="12">
        <v>1.49</v>
      </c>
      <c r="F26" s="12">
        <v>2.95</v>
      </c>
      <c r="I26" s="13">
        <f t="shared" ref="I26:J26" si="26">E26-C26</f>
        <v>0.89</v>
      </c>
      <c r="J26" s="13">
        <f t="shared" si="26"/>
        <v>1.93</v>
      </c>
      <c r="K26" s="4">
        <f t="shared" si="3"/>
        <v>2.168539326</v>
      </c>
    </row>
    <row r="27" ht="14.25" customHeight="1">
      <c r="A27" s="3" t="s">
        <v>27</v>
      </c>
      <c r="B27" s="3" t="s">
        <v>18</v>
      </c>
      <c r="C27" s="12">
        <v>0.6</v>
      </c>
      <c r="D27" s="3">
        <v>1.02</v>
      </c>
      <c r="E27" s="12">
        <v>1.45</v>
      </c>
      <c r="F27" s="12">
        <v>3.1</v>
      </c>
      <c r="G27" s="12">
        <v>1.37</v>
      </c>
      <c r="H27" s="14">
        <v>2.29</v>
      </c>
      <c r="I27" s="13">
        <f t="shared" ref="I27:J27" si="27">E27-C27</f>
        <v>0.85</v>
      </c>
      <c r="J27" s="13">
        <f t="shared" si="27"/>
        <v>2.08</v>
      </c>
      <c r="K27" s="4">
        <f t="shared" si="3"/>
        <v>2.447058824</v>
      </c>
    </row>
    <row r="28" ht="14.25" customHeight="1">
      <c r="A28" s="5" t="s">
        <v>27</v>
      </c>
      <c r="B28" s="5" t="s">
        <v>19</v>
      </c>
      <c r="C28" s="15">
        <v>0.57</v>
      </c>
      <c r="D28" s="5">
        <v>1.04</v>
      </c>
      <c r="E28" s="15">
        <v>1.47</v>
      </c>
      <c r="F28" s="15">
        <v>3.2</v>
      </c>
      <c r="G28" s="15">
        <v>1.39</v>
      </c>
      <c r="H28" s="15">
        <v>2.96</v>
      </c>
      <c r="I28" s="15">
        <f t="shared" ref="I28:J28" si="28">E28-C28</f>
        <v>0.9</v>
      </c>
      <c r="J28" s="15">
        <f t="shared" si="28"/>
        <v>2.16</v>
      </c>
      <c r="K28" s="6">
        <f t="shared" si="3"/>
        <v>2.4</v>
      </c>
    </row>
    <row r="29" ht="14.25" customHeight="1">
      <c r="A29" s="18" t="s">
        <v>28</v>
      </c>
      <c r="B29" s="3" t="s">
        <v>17</v>
      </c>
      <c r="C29" s="12"/>
      <c r="E29" s="12"/>
      <c r="F29" s="12"/>
      <c r="G29" s="12"/>
      <c r="H29" s="12"/>
      <c r="I29" s="13">
        <f t="shared" ref="I29:J29" si="29">E29-C29</f>
        <v>0</v>
      </c>
      <c r="J29" s="13">
        <f t="shared" si="29"/>
        <v>0</v>
      </c>
      <c r="K29" s="4" t="str">
        <f t="shared" si="3"/>
        <v>#DIV/0!</v>
      </c>
    </row>
    <row r="30" ht="14.25" customHeight="1">
      <c r="A30" s="18" t="s">
        <v>28</v>
      </c>
      <c r="B30" s="3" t="s">
        <v>18</v>
      </c>
      <c r="C30" s="12">
        <f>0.585*0.666 + 0.555*0.333</f>
        <v>0.574425</v>
      </c>
      <c r="D30" s="3">
        <v>1.075</v>
      </c>
      <c r="E30" s="12">
        <v>1.55</v>
      </c>
      <c r="F30" s="14">
        <v>3.2</v>
      </c>
      <c r="G30" s="12">
        <v>0.99</v>
      </c>
      <c r="H30" s="14">
        <v>2.99</v>
      </c>
      <c r="I30" s="12">
        <f t="shared" ref="I30:J30" si="30">E30-C30</f>
        <v>0.975575</v>
      </c>
      <c r="J30" s="12">
        <f t="shared" si="30"/>
        <v>2.125</v>
      </c>
      <c r="K30" s="4">
        <f t="shared" si="3"/>
        <v>2.178202598</v>
      </c>
    </row>
    <row r="31" ht="14.25" customHeight="1">
      <c r="A31" s="5" t="s">
        <v>28</v>
      </c>
      <c r="B31" s="5" t="s">
        <v>19</v>
      </c>
      <c r="C31" s="15">
        <f>0.6*0.666 + 0.57*0.333</f>
        <v>0.58941</v>
      </c>
      <c r="D31" s="5">
        <v>1.08</v>
      </c>
      <c r="E31" s="15">
        <v>1.55</v>
      </c>
      <c r="F31" s="17">
        <v>3.2</v>
      </c>
      <c r="G31" s="15">
        <v>0.99</v>
      </c>
      <c r="H31" s="17">
        <v>1.99</v>
      </c>
      <c r="I31" s="15">
        <f t="shared" ref="I31:J31" si="31">E31-C31</f>
        <v>0.96059</v>
      </c>
      <c r="J31" s="15">
        <f t="shared" si="31"/>
        <v>2.12</v>
      </c>
      <c r="K31" s="6">
        <f t="shared" si="3"/>
        <v>2.206976962</v>
      </c>
    </row>
    <row r="32" ht="14.25" customHeight="1">
      <c r="A32" s="3" t="s">
        <v>29</v>
      </c>
      <c r="B32" s="3" t="s">
        <v>17</v>
      </c>
      <c r="C32" s="12">
        <v>1.1</v>
      </c>
      <c r="D32" s="3">
        <v>2.28</v>
      </c>
      <c r="E32" s="12">
        <v>1.75</v>
      </c>
      <c r="F32" s="12">
        <v>3.7</v>
      </c>
      <c r="G32" s="12"/>
      <c r="H32" s="12"/>
      <c r="I32" s="12">
        <f t="shared" ref="I32:J32" si="32">E32-C32</f>
        <v>0.65</v>
      </c>
      <c r="J32" s="12">
        <f t="shared" si="32"/>
        <v>1.42</v>
      </c>
      <c r="K32" s="4">
        <f t="shared" si="3"/>
        <v>2.184615385</v>
      </c>
    </row>
    <row r="33" ht="14.25" customHeight="1">
      <c r="A33" s="3" t="s">
        <v>29</v>
      </c>
      <c r="B33" s="3" t="s">
        <v>18</v>
      </c>
      <c r="C33" s="12">
        <v>1.38</v>
      </c>
      <c r="D33" s="3">
        <v>2.46</v>
      </c>
      <c r="E33" s="12">
        <v>1.65</v>
      </c>
      <c r="F33" s="12">
        <v>3.35</v>
      </c>
      <c r="G33" s="14">
        <v>1.3</v>
      </c>
      <c r="H33" s="12">
        <v>2.69</v>
      </c>
      <c r="I33" s="12">
        <f t="shared" ref="I33:J33" si="33">E33-C33</f>
        <v>0.27</v>
      </c>
      <c r="J33" s="12">
        <f t="shared" si="33"/>
        <v>0.89</v>
      </c>
      <c r="K33" s="4">
        <f t="shared" si="3"/>
        <v>3.296296296</v>
      </c>
    </row>
    <row r="34" ht="14.25" customHeight="1">
      <c r="A34" s="5" t="s">
        <v>29</v>
      </c>
      <c r="B34" s="5" t="s">
        <v>19</v>
      </c>
      <c r="C34" s="15">
        <v>1.3</v>
      </c>
      <c r="D34" s="5">
        <v>2.55</v>
      </c>
      <c r="E34" s="15">
        <v>1.81</v>
      </c>
      <c r="F34" s="15">
        <v>3.68</v>
      </c>
      <c r="G34" s="17">
        <v>1.68</v>
      </c>
      <c r="H34" s="15">
        <v>3.29</v>
      </c>
      <c r="I34" s="15">
        <f t="shared" ref="I34:J34" si="34">E34-C34</f>
        <v>0.51</v>
      </c>
      <c r="J34" s="15">
        <f t="shared" si="34"/>
        <v>1.13</v>
      </c>
      <c r="K34" s="6">
        <f t="shared" si="3"/>
        <v>2.215686275</v>
      </c>
    </row>
    <row r="35" ht="14.25" customHeight="1">
      <c r="A35" s="3" t="s">
        <v>30</v>
      </c>
      <c r="B35" s="3" t="s">
        <v>17</v>
      </c>
      <c r="C35" s="12">
        <v>1.1</v>
      </c>
      <c r="D35" s="3">
        <v>2.83</v>
      </c>
      <c r="E35" s="12">
        <v>3.43</v>
      </c>
      <c r="F35" s="12">
        <v>6.15</v>
      </c>
      <c r="G35" s="12"/>
      <c r="H35" s="12"/>
      <c r="I35" s="12">
        <f t="shared" ref="I35:J35" si="35">E35-C35</f>
        <v>2.33</v>
      </c>
      <c r="J35" s="12">
        <f t="shared" si="35"/>
        <v>3.32</v>
      </c>
      <c r="K35" s="4">
        <f t="shared" si="3"/>
        <v>1.424892704</v>
      </c>
    </row>
    <row r="36" ht="14.25" customHeight="1">
      <c r="A36" s="3" t="s">
        <v>30</v>
      </c>
      <c r="B36" s="3" t="s">
        <v>18</v>
      </c>
      <c r="C36" s="12">
        <v>1.1</v>
      </c>
      <c r="D36" s="3">
        <v>2.97</v>
      </c>
      <c r="E36" s="12">
        <v>3.55</v>
      </c>
      <c r="F36" s="12">
        <v>6.3</v>
      </c>
      <c r="G36" s="12">
        <v>2.84</v>
      </c>
      <c r="H36" s="12">
        <v>5.59</v>
      </c>
      <c r="I36" s="12">
        <f t="shared" ref="I36:J36" si="36">E36-C36</f>
        <v>2.45</v>
      </c>
      <c r="J36" s="12">
        <f t="shared" si="36"/>
        <v>3.33</v>
      </c>
      <c r="K36" s="4">
        <f t="shared" si="3"/>
        <v>1.359183673</v>
      </c>
    </row>
    <row r="37" ht="14.25" customHeight="1">
      <c r="A37" s="5" t="s">
        <v>30</v>
      </c>
      <c r="B37" s="5" t="s">
        <v>19</v>
      </c>
      <c r="C37" s="15">
        <v>1.36</v>
      </c>
      <c r="D37" s="5">
        <v>2.83</v>
      </c>
      <c r="E37" s="15">
        <v>3.25</v>
      </c>
      <c r="F37" s="15">
        <v>6.3</v>
      </c>
      <c r="G37" s="15">
        <v>2.84</v>
      </c>
      <c r="H37" s="15">
        <v>6.01</v>
      </c>
      <c r="I37" s="15">
        <f t="shared" ref="I37:J37" si="37">E37-C37</f>
        <v>1.89</v>
      </c>
      <c r="J37" s="15">
        <f t="shared" si="37"/>
        <v>3.47</v>
      </c>
      <c r="K37" s="6">
        <f t="shared" si="3"/>
        <v>1.835978836</v>
      </c>
    </row>
    <row r="38" ht="14.25" customHeight="1">
      <c r="C38" s="12"/>
      <c r="E38" s="12"/>
      <c r="F38" s="12"/>
      <c r="G38" s="12"/>
      <c r="H38" s="12"/>
      <c r="I38" s="12"/>
      <c r="J38" s="12"/>
      <c r="K38" s="12"/>
    </row>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c r="A56" s="19" t="s">
        <v>31</v>
      </c>
      <c r="G56" s="19" t="s">
        <v>32</v>
      </c>
    </row>
    <row r="57" ht="14.25" customHeight="1"/>
    <row r="58" ht="14.25" customHeight="1"/>
    <row r="59" ht="14.25" customHeight="1"/>
    <row r="60" ht="18.7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c r="A77" s="19" t="s">
        <v>33</v>
      </c>
      <c r="G77" s="19" t="s">
        <v>34</v>
      </c>
    </row>
    <row r="78" ht="14.25" customHeight="1"/>
    <row r="79" ht="14.25" customHeight="1"/>
    <row r="80" ht="14.25" customHeight="1"/>
    <row r="81" ht="18.0"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c r="A98" s="19" t="s">
        <v>35</v>
      </c>
      <c r="G98" s="19" t="s">
        <v>36</v>
      </c>
    </row>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c r="A119" s="19" t="s">
        <v>37</v>
      </c>
      <c r="G119" s="19" t="s">
        <v>38</v>
      </c>
    </row>
    <row r="120" ht="14.25" customHeight="1"/>
    <row r="121" ht="14.25" customHeight="1"/>
    <row r="122" ht="14.25" customHeight="1"/>
    <row r="123" ht="36.0"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c r="A140" s="19" t="s">
        <v>35</v>
      </c>
      <c r="G140" s="20" t="s">
        <v>39</v>
      </c>
    </row>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c r="A164" s="19" t="s">
        <v>40</v>
      </c>
      <c r="G164" s="19" t="s">
        <v>41</v>
      </c>
    </row>
    <row r="165" ht="14.25" customHeight="1"/>
    <row r="166" ht="14.25" customHeight="1"/>
    <row r="167" ht="14.25" customHeight="1"/>
    <row r="168" ht="30.0"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2">
    <mergeCell ref="A119:F123"/>
    <mergeCell ref="A140:F144"/>
    <mergeCell ref="G140:K147"/>
    <mergeCell ref="A164:F168"/>
    <mergeCell ref="G164:K168"/>
    <mergeCell ref="A56:F60"/>
    <mergeCell ref="G56:K60"/>
    <mergeCell ref="A77:F81"/>
    <mergeCell ref="G77:K81"/>
    <mergeCell ref="A98:F102"/>
    <mergeCell ref="G98:K102"/>
    <mergeCell ref="G119:K123"/>
  </mergeCells>
  <printOptions/>
  <pageMargins bottom="0.75" footer="0.0" header="0.0" left="0.7" right="0.7" top="0.75"/>
  <pageSetup fitToHeight="0"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43"/>
    <col customWidth="1" min="2" max="2" width="18.57"/>
    <col customWidth="1" min="3" max="3" width="20.71"/>
    <col customWidth="1" min="4" max="4" width="20.29"/>
    <col customWidth="1" min="5" max="5" width="14.57"/>
    <col customWidth="1" min="6" max="6" width="14.86"/>
    <col customWidth="1" min="7" max="7" width="16.86"/>
    <col customWidth="1" min="8" max="8" width="17.0"/>
    <col customWidth="1" min="9" max="10" width="10.71"/>
    <col customWidth="1" min="11" max="11" width="16.14"/>
    <col customWidth="1" min="12" max="26" width="10.71"/>
  </cols>
  <sheetData>
    <row r="1" ht="14.25" customHeight="1">
      <c r="A1" s="21" t="s">
        <v>18</v>
      </c>
    </row>
    <row r="2" ht="29.25" customHeight="1">
      <c r="A2" s="22" t="s">
        <v>0</v>
      </c>
      <c r="B2" s="23" t="s">
        <v>42</v>
      </c>
      <c r="C2" s="23" t="s">
        <v>43</v>
      </c>
      <c r="D2" s="23" t="s">
        <v>44</v>
      </c>
      <c r="E2" s="23" t="s">
        <v>45</v>
      </c>
      <c r="F2" s="24" t="s">
        <v>46</v>
      </c>
      <c r="G2" s="24" t="s">
        <v>47</v>
      </c>
      <c r="H2" s="24" t="s">
        <v>48</v>
      </c>
      <c r="K2" s="25" t="s">
        <v>49</v>
      </c>
    </row>
    <row r="3" ht="14.25" customHeight="1">
      <c r="A3" s="26" t="s">
        <v>50</v>
      </c>
      <c r="B3" s="27">
        <v>0.6521</v>
      </c>
      <c r="C3" s="28">
        <v>1.38</v>
      </c>
      <c r="D3" s="28">
        <v>1.35</v>
      </c>
      <c r="E3" s="28">
        <f t="shared" ref="E3:E29" si="1">C3-B3</f>
        <v>0.7279</v>
      </c>
      <c r="F3" s="29">
        <f t="shared" ref="F3:F16" si="2">D3-B3</f>
        <v>0.6979</v>
      </c>
      <c r="G3" s="30">
        <f>Produktpreistabellen!$B3/Produktpreistabellen!$C3</f>
        <v>0.4725362319</v>
      </c>
      <c r="H3" s="30">
        <f>Produktpreistabellen!$B3/Produktpreistabellen!$D3</f>
        <v>0.483037037</v>
      </c>
      <c r="K3" s="31">
        <f>E5/Produktpreistabellen!$E3</f>
        <v>1.459129001</v>
      </c>
    </row>
    <row r="4" ht="14.25" customHeight="1">
      <c r="A4" s="32" t="s">
        <v>51</v>
      </c>
      <c r="B4" s="28">
        <v>0.6521</v>
      </c>
      <c r="C4" s="28">
        <v>1.7</v>
      </c>
      <c r="D4" s="28">
        <v>1.59</v>
      </c>
      <c r="E4" s="28">
        <f t="shared" si="1"/>
        <v>1.0479</v>
      </c>
      <c r="F4" s="29">
        <f t="shared" si="2"/>
        <v>0.9379</v>
      </c>
      <c r="G4" s="30">
        <f>Produktpreistabellen!$B4/Produktpreistabellen!$C4</f>
        <v>0.3835882353</v>
      </c>
      <c r="H4" s="30">
        <f>Produktpreistabellen!$B4/Produktpreistabellen!$D4</f>
        <v>0.4101257862</v>
      </c>
      <c r="K4" s="33">
        <f>E5/Produktpreistabellen!$E4</f>
        <v>1.013550911</v>
      </c>
    </row>
    <row r="5" ht="14.25" customHeight="1">
      <c r="A5" s="32" t="s">
        <v>52</v>
      </c>
      <c r="B5" s="28">
        <v>0.8879</v>
      </c>
      <c r="C5" s="28">
        <v>1.95</v>
      </c>
      <c r="D5" s="28">
        <v>1.79</v>
      </c>
      <c r="E5" s="28">
        <f t="shared" si="1"/>
        <v>1.0621</v>
      </c>
      <c r="F5" s="29">
        <f t="shared" si="2"/>
        <v>0.9021</v>
      </c>
      <c r="G5" s="30">
        <f>Produktpreistabellen!$B5/Produktpreistabellen!$C5</f>
        <v>0.4553333333</v>
      </c>
      <c r="H5" s="30">
        <f>Produktpreistabellen!$B5/Produktpreistabellen!$D5</f>
        <v>0.4960335196</v>
      </c>
      <c r="K5" s="31"/>
    </row>
    <row r="6" ht="14.25" customHeight="1">
      <c r="A6" s="32" t="s">
        <v>53</v>
      </c>
      <c r="B6" s="28">
        <f>0.6521*0.95</f>
        <v>0.619495</v>
      </c>
      <c r="C6" s="28">
        <v>3.45</v>
      </c>
      <c r="D6" s="28">
        <v>3.25</v>
      </c>
      <c r="E6" s="28">
        <f t="shared" si="1"/>
        <v>2.830505</v>
      </c>
      <c r="F6" s="29">
        <f t="shared" si="2"/>
        <v>2.630505</v>
      </c>
      <c r="G6" s="30">
        <f>Produktpreistabellen!$B6/Produktpreistabellen!$C6</f>
        <v>0.1795637681</v>
      </c>
      <c r="H6" s="30">
        <f>Produktpreistabellen!$B6/Produktpreistabellen!$D6</f>
        <v>0.1906138462</v>
      </c>
      <c r="K6" s="33">
        <f>E7/Produktpreistabellen!$E6</f>
        <v>1.574452262</v>
      </c>
    </row>
    <row r="7" ht="14.25" customHeight="1">
      <c r="A7" s="32" t="s">
        <v>54</v>
      </c>
      <c r="B7" s="28">
        <f>0.8879*0.95</f>
        <v>0.843505</v>
      </c>
      <c r="C7" s="28">
        <v>5.3</v>
      </c>
      <c r="D7" s="28">
        <v>4.55</v>
      </c>
      <c r="E7" s="28">
        <f t="shared" si="1"/>
        <v>4.456495</v>
      </c>
      <c r="F7" s="29">
        <f t="shared" si="2"/>
        <v>3.706495</v>
      </c>
      <c r="G7" s="30">
        <f>Produktpreistabellen!$B7/Produktpreistabellen!$C7</f>
        <v>0.1591518868</v>
      </c>
      <c r="H7" s="30">
        <f>Produktpreistabellen!$B7/Produktpreistabellen!$D7</f>
        <v>0.1853857143</v>
      </c>
      <c r="K7" s="31"/>
    </row>
    <row r="8" ht="14.25" customHeight="1">
      <c r="A8" s="32" t="s">
        <v>55</v>
      </c>
      <c r="B8" s="28">
        <f>0.6901*12</f>
        <v>8.2812</v>
      </c>
      <c r="C8" s="28">
        <v>17.5</v>
      </c>
      <c r="D8" s="28">
        <v>15.4</v>
      </c>
      <c r="E8" s="28">
        <f t="shared" si="1"/>
        <v>9.2188</v>
      </c>
      <c r="F8" s="29">
        <f t="shared" si="2"/>
        <v>7.1188</v>
      </c>
      <c r="G8" s="30">
        <f>Produktpreistabellen!$B8/Produktpreistabellen!$C8</f>
        <v>0.4732114286</v>
      </c>
      <c r="H8" s="30">
        <f>Produktpreistabellen!$B8/Produktpreistabellen!$D8</f>
        <v>0.5377402597</v>
      </c>
      <c r="K8" s="33">
        <f>E9/Produktpreistabellen!$E8</f>
        <v>1.411246583</v>
      </c>
    </row>
    <row r="9" ht="14.25" customHeight="1">
      <c r="A9" s="32" t="s">
        <v>56</v>
      </c>
      <c r="B9" s="28">
        <f>0.87*12</f>
        <v>10.44</v>
      </c>
      <c r="C9" s="28">
        <v>23.45</v>
      </c>
      <c r="D9" s="28">
        <v>23.3</v>
      </c>
      <c r="E9" s="28">
        <f t="shared" si="1"/>
        <v>13.01</v>
      </c>
      <c r="F9" s="29">
        <f t="shared" si="2"/>
        <v>12.86</v>
      </c>
      <c r="G9" s="30">
        <f>Produktpreistabellen!$B9/Produktpreistabellen!$C9</f>
        <v>0.4452025586</v>
      </c>
      <c r="H9" s="30">
        <f>Produktpreistabellen!$B9/Produktpreistabellen!$D9</f>
        <v>0.4480686695</v>
      </c>
      <c r="K9" s="31"/>
    </row>
    <row r="10" ht="14.25" customHeight="1">
      <c r="A10" s="32" t="s">
        <v>57</v>
      </c>
      <c r="B10" s="28">
        <v>10.2</v>
      </c>
      <c r="C10" s="28">
        <v>15.9</v>
      </c>
      <c r="D10" s="28">
        <v>17.1</v>
      </c>
      <c r="E10" s="28">
        <f t="shared" si="1"/>
        <v>5.7</v>
      </c>
      <c r="F10" s="29">
        <f t="shared" si="2"/>
        <v>6.9</v>
      </c>
      <c r="G10" s="30">
        <f>Produktpreistabellen!$B10/Produktpreistabellen!$C10</f>
        <v>0.641509434</v>
      </c>
      <c r="H10" s="30">
        <f>Produktpreistabellen!$B10/Produktpreistabellen!$D10</f>
        <v>0.5964912281</v>
      </c>
      <c r="K10" s="33">
        <f>E12/Produktpreistabellen!$E10</f>
        <v>2.350877193</v>
      </c>
    </row>
    <row r="11" ht="14.25" customHeight="1">
      <c r="A11" s="32" t="s">
        <v>58</v>
      </c>
      <c r="B11" s="28">
        <v>10.2</v>
      </c>
      <c r="C11" s="28">
        <v>20.9</v>
      </c>
      <c r="D11" s="28">
        <v>21.22</v>
      </c>
      <c r="E11" s="28">
        <f t="shared" si="1"/>
        <v>10.7</v>
      </c>
      <c r="F11" s="29">
        <f t="shared" si="2"/>
        <v>11.02</v>
      </c>
      <c r="G11" s="30">
        <f>Produktpreistabellen!$B11/Produktpreistabellen!$C11</f>
        <v>0.4880382775</v>
      </c>
      <c r="H11" s="30">
        <f>Produktpreistabellen!$B11/Produktpreistabellen!$D11</f>
        <v>0.4806786051</v>
      </c>
      <c r="K11" s="31">
        <f>E12/Produktpreistabellen!$E11</f>
        <v>1.252336449</v>
      </c>
    </row>
    <row r="12" ht="14.25" customHeight="1">
      <c r="A12" s="32" t="s">
        <v>59</v>
      </c>
      <c r="B12" s="28">
        <v>12.6</v>
      </c>
      <c r="C12" s="28">
        <v>26.0</v>
      </c>
      <c r="D12" s="28">
        <v>24.3</v>
      </c>
      <c r="E12" s="28">
        <f t="shared" si="1"/>
        <v>13.4</v>
      </c>
      <c r="F12" s="29">
        <f t="shared" si="2"/>
        <v>11.7</v>
      </c>
      <c r="G12" s="30">
        <f>Produktpreistabellen!$B12/Produktpreistabellen!$C12</f>
        <v>0.4846153846</v>
      </c>
      <c r="H12" s="30">
        <f>Produktpreistabellen!$B12/Produktpreistabellen!$D12</f>
        <v>0.5185185185</v>
      </c>
      <c r="K12" s="33"/>
    </row>
    <row r="13" ht="14.25" customHeight="1">
      <c r="A13" s="32" t="s">
        <v>60</v>
      </c>
      <c r="B13" s="28">
        <v>10.2</v>
      </c>
      <c r="C13" s="28">
        <v>33.95</v>
      </c>
      <c r="D13" s="28">
        <v>33.9</v>
      </c>
      <c r="E13" s="28">
        <f t="shared" si="1"/>
        <v>23.75</v>
      </c>
      <c r="F13" s="29">
        <f t="shared" si="2"/>
        <v>23.7</v>
      </c>
      <c r="G13" s="30">
        <f>Produktpreistabellen!$B13/Produktpreistabellen!$C13</f>
        <v>0.3004418262</v>
      </c>
      <c r="H13" s="30">
        <f>Produktpreistabellen!$B13/Produktpreistabellen!$D13</f>
        <v>0.3008849558</v>
      </c>
      <c r="K13" s="31">
        <f>E15/Produktpreistabellen!$E13</f>
        <v>2.237894737</v>
      </c>
    </row>
    <row r="14" ht="14.25" customHeight="1">
      <c r="A14" s="32" t="s">
        <v>61</v>
      </c>
      <c r="B14" s="28">
        <v>10.2</v>
      </c>
      <c r="C14" s="28">
        <v>54.75</v>
      </c>
      <c r="D14" s="28">
        <v>45.4</v>
      </c>
      <c r="E14" s="28">
        <f t="shared" si="1"/>
        <v>44.55</v>
      </c>
      <c r="F14" s="29">
        <f t="shared" si="2"/>
        <v>35.2</v>
      </c>
      <c r="G14" s="30">
        <f>Produktpreistabellen!$B14/Produktpreistabellen!$C14</f>
        <v>0.1863013699</v>
      </c>
      <c r="H14" s="30">
        <f>Produktpreistabellen!$B14/Produktpreistabellen!$D14</f>
        <v>0.2246696035</v>
      </c>
      <c r="K14" s="33">
        <f>E15/Produktpreistabellen!$E14</f>
        <v>1.193041526</v>
      </c>
    </row>
    <row r="15" ht="14.25" customHeight="1">
      <c r="A15" s="32" t="s">
        <v>62</v>
      </c>
      <c r="B15" s="28">
        <v>12.6</v>
      </c>
      <c r="C15" s="28">
        <v>65.75</v>
      </c>
      <c r="D15" s="28">
        <v>49.9</v>
      </c>
      <c r="E15" s="28">
        <f t="shared" si="1"/>
        <v>53.15</v>
      </c>
      <c r="F15" s="29">
        <f t="shared" si="2"/>
        <v>37.3</v>
      </c>
      <c r="G15" s="30">
        <f>Produktpreistabellen!$B15/Produktpreistabellen!$C15</f>
        <v>0.191634981</v>
      </c>
      <c r="H15" s="30">
        <f>Produktpreistabellen!$B15/Produktpreistabellen!$D15</f>
        <v>0.25250501</v>
      </c>
      <c r="K15" s="31"/>
    </row>
    <row r="16" ht="14.25" customHeight="1">
      <c r="A16" s="32" t="s">
        <v>63</v>
      </c>
      <c r="B16" s="28">
        <v>4.095</v>
      </c>
      <c r="C16" s="28">
        <v>21.25</v>
      </c>
      <c r="D16" s="28">
        <v>21.2</v>
      </c>
      <c r="E16" s="28">
        <f t="shared" si="1"/>
        <v>17.155</v>
      </c>
      <c r="F16" s="29">
        <f t="shared" si="2"/>
        <v>17.105</v>
      </c>
      <c r="G16" s="30">
        <f>Produktpreistabellen!$B16/Produktpreistabellen!$C16</f>
        <v>0.1927058824</v>
      </c>
      <c r="H16" s="30">
        <f>Produktpreistabellen!$B16/Produktpreistabellen!$D16</f>
        <v>0.1931603774</v>
      </c>
      <c r="K16" s="33">
        <f>E17/Produktpreistabellen!$E16</f>
        <v>2.136403381</v>
      </c>
    </row>
    <row r="17" ht="14.25" customHeight="1">
      <c r="A17" s="32" t="s">
        <v>64</v>
      </c>
      <c r="B17" s="28">
        <v>7.8</v>
      </c>
      <c r="C17" s="28">
        <v>44.45</v>
      </c>
      <c r="D17" s="28"/>
      <c r="E17" s="28">
        <f t="shared" si="1"/>
        <v>36.65</v>
      </c>
      <c r="F17" s="29"/>
      <c r="G17" s="30">
        <f>Produktpreistabellen!$B17/Produktpreistabellen!$C17</f>
        <v>0.1754780652</v>
      </c>
      <c r="H17" s="30"/>
      <c r="K17" s="31"/>
    </row>
    <row r="18" ht="14.25" customHeight="1">
      <c r="A18" s="32" t="s">
        <v>65</v>
      </c>
      <c r="B18" s="28">
        <v>4.095</v>
      </c>
      <c r="C18" s="28">
        <v>18.0</v>
      </c>
      <c r="D18" s="28">
        <v>18.0</v>
      </c>
      <c r="E18" s="28">
        <f t="shared" si="1"/>
        <v>13.905</v>
      </c>
      <c r="F18" s="29">
        <f t="shared" ref="F18:F19" si="3">D18-B18</f>
        <v>13.905</v>
      </c>
      <c r="G18" s="30">
        <f>Produktpreistabellen!$B18/Produktpreistabellen!$C18</f>
        <v>0.2275</v>
      </c>
      <c r="H18" s="30">
        <f>Produktpreistabellen!$B18/Produktpreistabellen!$D18</f>
        <v>0.2275</v>
      </c>
      <c r="K18" s="33">
        <f>E20/Produktpreistabellen!$E18</f>
        <v>2.617763394</v>
      </c>
    </row>
    <row r="19" ht="14.25" customHeight="1">
      <c r="A19" s="32" t="s">
        <v>66</v>
      </c>
      <c r="B19" s="28">
        <v>4.095</v>
      </c>
      <c r="C19" s="28">
        <v>31.05</v>
      </c>
      <c r="D19" s="28">
        <v>34.2</v>
      </c>
      <c r="E19" s="28">
        <f t="shared" si="1"/>
        <v>26.955</v>
      </c>
      <c r="F19" s="29">
        <f t="shared" si="3"/>
        <v>30.105</v>
      </c>
      <c r="G19" s="30">
        <f>Produktpreistabellen!$B19/Produktpreistabellen!$C19</f>
        <v>0.131884058</v>
      </c>
      <c r="H19" s="30">
        <f>Produktpreistabellen!$B19/Produktpreistabellen!$D19</f>
        <v>0.1197368421</v>
      </c>
      <c r="K19" s="31">
        <f>E20/Produktpreistabellen!$E19</f>
        <v>1.350398813</v>
      </c>
    </row>
    <row r="20" ht="14.25" customHeight="1">
      <c r="A20" s="32" t="s">
        <v>67</v>
      </c>
      <c r="B20" s="28">
        <v>7.8</v>
      </c>
      <c r="C20" s="28">
        <v>44.2</v>
      </c>
      <c r="D20" s="28"/>
      <c r="E20" s="28">
        <f t="shared" si="1"/>
        <v>36.4</v>
      </c>
      <c r="F20" s="29"/>
      <c r="G20" s="30">
        <f>Produktpreistabellen!$B20/Produktpreistabellen!$C20</f>
        <v>0.1764705882</v>
      </c>
      <c r="H20" s="30"/>
      <c r="K20" s="33"/>
    </row>
    <row r="21" ht="14.25" customHeight="1">
      <c r="A21" s="32" t="s">
        <v>68</v>
      </c>
      <c r="B21" s="28">
        <v>0.6</v>
      </c>
      <c r="C21" s="28">
        <v>1.1</v>
      </c>
      <c r="D21" s="28"/>
      <c r="E21" s="28">
        <f t="shared" si="1"/>
        <v>0.5</v>
      </c>
      <c r="F21" s="29"/>
      <c r="G21" s="30">
        <f>Produktpreistabellen!$B21/Produktpreistabellen!$C21</f>
        <v>0.5454545455</v>
      </c>
      <c r="H21" s="30"/>
      <c r="K21" s="31">
        <f>E23/Produktpreistabellen!$E21</f>
        <v>4.16</v>
      </c>
    </row>
    <row r="22" ht="14.25" customHeight="1">
      <c r="A22" s="32" t="s">
        <v>69</v>
      </c>
      <c r="B22" s="28">
        <v>0.6</v>
      </c>
      <c r="C22" s="28">
        <v>1.79</v>
      </c>
      <c r="D22" s="28">
        <v>1.37</v>
      </c>
      <c r="E22" s="28">
        <f t="shared" si="1"/>
        <v>1.19</v>
      </c>
      <c r="F22" s="29">
        <f t="shared" ref="F22:F27" si="4">D22-B22</f>
        <v>0.77</v>
      </c>
      <c r="G22" s="30">
        <f>Produktpreistabellen!$B22/Produktpreistabellen!$C22</f>
        <v>0.3351955307</v>
      </c>
      <c r="H22" s="30">
        <f>Produktpreistabellen!$B22/Produktpreistabellen!$D22</f>
        <v>0.4379562044</v>
      </c>
      <c r="K22" s="33">
        <f>E23/Produktpreistabellen!$E22</f>
        <v>1.74789916</v>
      </c>
    </row>
    <row r="23" ht="14.25" customHeight="1">
      <c r="A23" s="32" t="s">
        <v>70</v>
      </c>
      <c r="B23" s="28">
        <v>1.02</v>
      </c>
      <c r="C23" s="28">
        <v>3.1</v>
      </c>
      <c r="D23" s="28">
        <v>2.29</v>
      </c>
      <c r="E23" s="28">
        <f t="shared" si="1"/>
        <v>2.08</v>
      </c>
      <c r="F23" s="29">
        <f t="shared" si="4"/>
        <v>1.27</v>
      </c>
      <c r="G23" s="30">
        <f>Produktpreistabellen!$B23/Produktpreistabellen!$C23</f>
        <v>0.3290322581</v>
      </c>
      <c r="H23" s="30">
        <f>Produktpreistabellen!$B23/Produktpreistabellen!$D23</f>
        <v>0.4454148472</v>
      </c>
      <c r="K23" s="31"/>
    </row>
    <row r="24" ht="14.25" customHeight="1">
      <c r="A24" s="32" t="s">
        <v>71</v>
      </c>
      <c r="B24" s="28">
        <v>0.2333</v>
      </c>
      <c r="C24" s="28">
        <v>0.41</v>
      </c>
      <c r="D24" s="28">
        <v>0.4</v>
      </c>
      <c r="E24" s="28">
        <f t="shared" si="1"/>
        <v>0.1767</v>
      </c>
      <c r="F24" s="29">
        <f t="shared" si="4"/>
        <v>0.1667</v>
      </c>
      <c r="G24" s="30">
        <f>Produktpreistabellen!$B24/Produktpreistabellen!$C24</f>
        <v>0.5690243902</v>
      </c>
      <c r="H24" s="30">
        <f>Produktpreistabellen!$B24/Produktpreistabellen!$D24</f>
        <v>0.58325</v>
      </c>
      <c r="K24" s="33">
        <f>E26/Produktpreistabellen!$E24</f>
        <v>2.241086587</v>
      </c>
    </row>
    <row r="25" ht="14.25" customHeight="1">
      <c r="A25" s="32" t="s">
        <v>72</v>
      </c>
      <c r="B25" s="28">
        <v>0.2635</v>
      </c>
      <c r="C25" s="28">
        <v>0.66</v>
      </c>
      <c r="D25" s="28">
        <v>0.53</v>
      </c>
      <c r="E25" s="28">
        <f t="shared" si="1"/>
        <v>0.3965</v>
      </c>
      <c r="F25" s="29">
        <f t="shared" si="4"/>
        <v>0.2665</v>
      </c>
      <c r="G25" s="30">
        <f>Produktpreistabellen!$B25/Produktpreistabellen!$C25</f>
        <v>0.3992424242</v>
      </c>
      <c r="H25" s="30">
        <f>Produktpreistabellen!$B25/Produktpreistabellen!$D25</f>
        <v>0.4971698113</v>
      </c>
      <c r="K25" s="31">
        <f>E26/Produktpreistabellen!$E25</f>
        <v>0.998738966</v>
      </c>
    </row>
    <row r="26" ht="14.25" customHeight="1">
      <c r="A26" s="32" t="s">
        <v>73</v>
      </c>
      <c r="B26" s="28">
        <v>0.494</v>
      </c>
      <c r="C26" s="28">
        <v>0.89</v>
      </c>
      <c r="D26" s="28">
        <v>0.79</v>
      </c>
      <c r="E26" s="28">
        <f t="shared" si="1"/>
        <v>0.396</v>
      </c>
      <c r="F26" s="29">
        <f t="shared" si="4"/>
        <v>0.296</v>
      </c>
      <c r="G26" s="30">
        <f>Produktpreistabellen!$B26/Produktpreistabellen!$C26</f>
        <v>0.5550561798</v>
      </c>
      <c r="H26" s="30">
        <f>Produktpreistabellen!$B26/Produktpreistabellen!$D26</f>
        <v>0.6253164557</v>
      </c>
      <c r="K26" s="33"/>
    </row>
    <row r="27" ht="14.25" customHeight="1">
      <c r="A27" s="32" t="s">
        <v>74</v>
      </c>
      <c r="B27" s="28">
        <v>0.57</v>
      </c>
      <c r="C27" s="28">
        <v>1.0</v>
      </c>
      <c r="D27" s="28">
        <v>0.99</v>
      </c>
      <c r="E27" s="28">
        <f t="shared" si="1"/>
        <v>0.43</v>
      </c>
      <c r="F27" s="29">
        <f t="shared" si="4"/>
        <v>0.42</v>
      </c>
      <c r="G27" s="30">
        <f>Produktpreistabellen!$B27/Produktpreistabellen!$C27</f>
        <v>0.57</v>
      </c>
      <c r="H27" s="30">
        <f>Produktpreistabellen!$B27/Produktpreistabellen!$D27</f>
        <v>0.5757575758</v>
      </c>
      <c r="K27" s="31">
        <f>E29/Produktpreistabellen!$E27</f>
        <v>4.941860465</v>
      </c>
    </row>
    <row r="28" ht="14.25" customHeight="1">
      <c r="A28" s="32" t="s">
        <v>75</v>
      </c>
      <c r="B28" s="28">
        <v>0.57</v>
      </c>
      <c r="C28" s="28">
        <v>2.1</v>
      </c>
      <c r="D28" s="28"/>
      <c r="E28" s="28">
        <f t="shared" si="1"/>
        <v>1.53</v>
      </c>
      <c r="F28" s="29"/>
      <c r="G28" s="30">
        <f>Produktpreistabellen!$B28/Produktpreistabellen!$C28</f>
        <v>0.2714285714</v>
      </c>
      <c r="H28" s="30"/>
      <c r="K28" s="33">
        <f>E29/Produktpreistabellen!$E28</f>
        <v>1.388888889</v>
      </c>
    </row>
    <row r="29" ht="14.25" customHeight="1">
      <c r="A29" s="32" t="s">
        <v>76</v>
      </c>
      <c r="B29" s="28">
        <v>1.075</v>
      </c>
      <c r="C29" s="28">
        <v>3.2</v>
      </c>
      <c r="D29" s="28">
        <v>2.99</v>
      </c>
      <c r="E29" s="28">
        <f t="shared" si="1"/>
        <v>2.125</v>
      </c>
      <c r="F29" s="29">
        <f>D29-B29</f>
        <v>1.915</v>
      </c>
      <c r="G29" s="30">
        <f>Produktpreistabellen!$B29/Produktpreistabellen!$C29</f>
        <v>0.3359375</v>
      </c>
      <c r="H29" s="30">
        <f>Produktpreistabellen!$B29/Produktpreistabellen!$D29</f>
        <v>0.3595317726</v>
      </c>
      <c r="K29" s="34"/>
    </row>
    <row r="30" ht="14.25" customHeight="1">
      <c r="A30" s="35" t="s">
        <v>77</v>
      </c>
    </row>
    <row r="31" ht="14.25" customHeight="1"/>
    <row r="32" ht="14.25" customHeight="1"/>
    <row r="33" ht="14.25" customHeight="1"/>
    <row r="34" ht="14.25" customHeight="1"/>
    <row r="35" ht="14.25" customHeight="1">
      <c r="A35" s="21" t="s">
        <v>19</v>
      </c>
    </row>
    <row r="36" ht="14.25" customHeight="1">
      <c r="A36" s="22" t="s">
        <v>0</v>
      </c>
      <c r="B36" s="23" t="s">
        <v>42</v>
      </c>
      <c r="C36" s="23" t="s">
        <v>43</v>
      </c>
      <c r="D36" s="23" t="s">
        <v>44</v>
      </c>
      <c r="E36" s="23" t="s">
        <v>45</v>
      </c>
      <c r="F36" s="24" t="s">
        <v>46</v>
      </c>
      <c r="G36" s="24" t="s">
        <v>47</v>
      </c>
      <c r="H36" s="24" t="s">
        <v>48</v>
      </c>
      <c r="K36" s="25" t="s">
        <v>49</v>
      </c>
    </row>
    <row r="37" ht="14.25" customHeight="1">
      <c r="A37" s="26" t="s">
        <v>50</v>
      </c>
      <c r="B37" s="36">
        <v>0.6129</v>
      </c>
      <c r="C37" s="28">
        <v>1.4</v>
      </c>
      <c r="D37" s="28">
        <v>1.39</v>
      </c>
      <c r="E37" s="28">
        <f t="shared" ref="E37:E72" si="5">C37-B37</f>
        <v>0.7871</v>
      </c>
      <c r="F37" s="29">
        <f t="shared" ref="F37:F49" si="6">D37-B37</f>
        <v>0.7771</v>
      </c>
      <c r="G37" s="30">
        <f>Produktpreistabellen!$B37/Produktpreistabellen!$C37</f>
        <v>0.4377857143</v>
      </c>
      <c r="H37" s="30">
        <f>Produktpreistabellen!$B37/Produktpreistabellen!$D37</f>
        <v>0.4409352518</v>
      </c>
      <c r="K37" s="31">
        <f>E39/Produktpreistabellen!$E37</f>
        <v>1.374793546</v>
      </c>
    </row>
    <row r="38" ht="14.25" customHeight="1">
      <c r="A38" s="32" t="s">
        <v>51</v>
      </c>
      <c r="B38" s="36">
        <v>0.6129</v>
      </c>
      <c r="C38" s="28">
        <v>1.75</v>
      </c>
      <c r="D38" s="28">
        <v>1.62</v>
      </c>
      <c r="E38" s="28">
        <f t="shared" si="5"/>
        <v>1.1371</v>
      </c>
      <c r="F38" s="29">
        <f t="shared" si="6"/>
        <v>1.0071</v>
      </c>
      <c r="G38" s="30">
        <f>Produktpreistabellen!$B38/Produktpreistabellen!$C38</f>
        <v>0.3502285714</v>
      </c>
      <c r="H38" s="30">
        <f>Produktpreistabellen!$B38/Produktpreistabellen!$D38</f>
        <v>0.3783333333</v>
      </c>
      <c r="K38" s="33">
        <f>E39/Produktpreistabellen!$E38</f>
        <v>0.9516313429</v>
      </c>
    </row>
    <row r="39" ht="14.25" customHeight="1">
      <c r="A39" s="32" t="s">
        <v>52</v>
      </c>
      <c r="B39" s="36">
        <v>0.8479</v>
      </c>
      <c r="C39" s="28">
        <v>1.93</v>
      </c>
      <c r="D39" s="28">
        <v>1.85</v>
      </c>
      <c r="E39" s="28">
        <f t="shared" si="5"/>
        <v>1.0821</v>
      </c>
      <c r="F39" s="29">
        <f t="shared" si="6"/>
        <v>1.0021</v>
      </c>
      <c r="G39" s="30">
        <f>Produktpreistabellen!$B39/Produktpreistabellen!$C39</f>
        <v>0.4393264249</v>
      </c>
      <c r="H39" s="30">
        <f>Produktpreistabellen!$B39/Produktpreistabellen!$D39</f>
        <v>0.4583243243</v>
      </c>
      <c r="K39" s="31"/>
    </row>
    <row r="40" ht="14.25" customHeight="1">
      <c r="A40" s="32" t="s">
        <v>53</v>
      </c>
      <c r="B40" s="28">
        <f>0.6129*0.95</f>
        <v>0.582255</v>
      </c>
      <c r="C40" s="28">
        <v>3.45</v>
      </c>
      <c r="D40" s="28">
        <v>3.3</v>
      </c>
      <c r="E40" s="28">
        <f t="shared" si="5"/>
        <v>2.867745</v>
      </c>
      <c r="F40" s="29">
        <f t="shared" si="6"/>
        <v>2.717745</v>
      </c>
      <c r="G40" s="30">
        <f>Produktpreistabellen!$B40/Produktpreistabellen!$C40</f>
        <v>0.1687695652</v>
      </c>
      <c r="H40" s="30">
        <f>Produktpreistabellen!$B40/Produktpreistabellen!$D40</f>
        <v>0.1764409091</v>
      </c>
      <c r="K40" s="33">
        <f>E41/Produktpreistabellen!$E40</f>
        <v>1.567257549</v>
      </c>
    </row>
    <row r="41" ht="14.25" customHeight="1">
      <c r="A41" s="32" t="s">
        <v>54</v>
      </c>
      <c r="B41" s="28">
        <f>0.8479*0.95</f>
        <v>0.805505</v>
      </c>
      <c r="C41" s="28">
        <v>5.3</v>
      </c>
      <c r="D41" s="28">
        <v>4.4</v>
      </c>
      <c r="E41" s="28">
        <f t="shared" si="5"/>
        <v>4.494495</v>
      </c>
      <c r="F41" s="29">
        <f t="shared" si="6"/>
        <v>3.594495</v>
      </c>
      <c r="G41" s="30">
        <f>Produktpreistabellen!$B41/Produktpreistabellen!$C41</f>
        <v>0.1519820755</v>
      </c>
      <c r="H41" s="30">
        <f>Produktpreistabellen!$B41/Produktpreistabellen!$D41</f>
        <v>0.1830693182</v>
      </c>
      <c r="K41" s="31"/>
    </row>
    <row r="42" ht="14.25" customHeight="1">
      <c r="A42" s="32" t="s">
        <v>55</v>
      </c>
      <c r="B42" s="28">
        <f>0.673*12</f>
        <v>8.076</v>
      </c>
      <c r="C42" s="28">
        <v>17.5</v>
      </c>
      <c r="D42" s="28">
        <v>15.4</v>
      </c>
      <c r="E42" s="28">
        <f t="shared" si="5"/>
        <v>9.424</v>
      </c>
      <c r="F42" s="29">
        <f t="shared" si="6"/>
        <v>7.324</v>
      </c>
      <c r="G42" s="30">
        <f>Produktpreistabellen!$B42/Produktpreistabellen!$C42</f>
        <v>0.4614857143</v>
      </c>
      <c r="H42" s="30">
        <f>Produktpreistabellen!$B42/Produktpreistabellen!$D42</f>
        <v>0.5244155844</v>
      </c>
      <c r="K42" s="33">
        <f>E43/Produktpreistabellen!$E42</f>
        <v>1.38688455</v>
      </c>
    </row>
    <row r="43" ht="14.25" customHeight="1">
      <c r="A43" s="32" t="s">
        <v>56</v>
      </c>
      <c r="B43" s="28">
        <f>0.865*12</f>
        <v>10.38</v>
      </c>
      <c r="C43" s="28">
        <v>23.45</v>
      </c>
      <c r="D43" s="28">
        <v>23.3</v>
      </c>
      <c r="E43" s="28">
        <f t="shared" si="5"/>
        <v>13.07</v>
      </c>
      <c r="F43" s="29">
        <f t="shared" si="6"/>
        <v>12.92</v>
      </c>
      <c r="G43" s="30">
        <f>Produktpreistabellen!$B43/Produktpreistabellen!$C43</f>
        <v>0.4426439232</v>
      </c>
      <c r="H43" s="30">
        <f>Produktpreistabellen!$B43/Produktpreistabellen!$D43</f>
        <v>0.4454935622</v>
      </c>
      <c r="K43" s="37"/>
    </row>
    <row r="44" ht="14.25" customHeight="1">
      <c r="A44" s="32" t="s">
        <v>57</v>
      </c>
      <c r="B44" s="28">
        <v>10.3</v>
      </c>
      <c r="C44" s="28">
        <v>12.0</v>
      </c>
      <c r="D44" s="28">
        <v>12.0</v>
      </c>
      <c r="E44" s="28">
        <f t="shared" si="5"/>
        <v>1.7</v>
      </c>
      <c r="F44" s="29">
        <f t="shared" si="6"/>
        <v>1.7</v>
      </c>
      <c r="G44" s="30">
        <f>Produktpreistabellen!$B44/Produktpreistabellen!$C44</f>
        <v>0.8583333333</v>
      </c>
      <c r="H44" s="30">
        <f>Produktpreistabellen!$B44/Produktpreistabellen!$D44</f>
        <v>0.8583333333</v>
      </c>
      <c r="K44" s="33">
        <f>E47/Produktpreistabellen!$E44</f>
        <v>7.823529412</v>
      </c>
    </row>
    <row r="45" ht="14.25" customHeight="1">
      <c r="A45" s="32" t="s">
        <v>58</v>
      </c>
      <c r="B45" s="28">
        <v>10.3</v>
      </c>
      <c r="C45" s="28">
        <v>21.75</v>
      </c>
      <c r="D45" s="28">
        <v>17.35</v>
      </c>
      <c r="E45" s="28">
        <f t="shared" si="5"/>
        <v>11.45</v>
      </c>
      <c r="F45" s="29">
        <f t="shared" si="6"/>
        <v>7.05</v>
      </c>
      <c r="G45" s="30">
        <f>Produktpreistabellen!$B45/Produktpreistabellen!$C45</f>
        <v>0.4735632184</v>
      </c>
      <c r="H45" s="30">
        <f>Produktpreistabellen!$B45/Produktpreistabellen!$D45</f>
        <v>0.5936599424</v>
      </c>
      <c r="K45" s="31">
        <f>E47/Produktpreistabellen!$E45</f>
        <v>1.161572052</v>
      </c>
    </row>
    <row r="46" ht="14.25" customHeight="1">
      <c r="A46" s="32" t="s">
        <v>78</v>
      </c>
      <c r="B46" s="28">
        <v>10.9</v>
      </c>
      <c r="C46" s="28">
        <v>23.5</v>
      </c>
      <c r="D46" s="28">
        <v>19.0</v>
      </c>
      <c r="E46" s="28">
        <f t="shared" si="5"/>
        <v>12.6</v>
      </c>
      <c r="F46" s="38">
        <f t="shared" si="6"/>
        <v>8.1</v>
      </c>
      <c r="G46" s="30">
        <f>Produktpreistabellen!$B46/Produktpreistabellen!$C46</f>
        <v>0.4638297872</v>
      </c>
      <c r="H46" s="30">
        <f>Produktpreistabellen!$B46/Produktpreistabellen!$D46</f>
        <v>0.5736842105</v>
      </c>
      <c r="K46" s="33">
        <f>E47/Produktpreistabellen!$E46</f>
        <v>1.055555556</v>
      </c>
    </row>
    <row r="47" ht="14.25" customHeight="1">
      <c r="A47" s="32" t="s">
        <v>59</v>
      </c>
      <c r="B47" s="28">
        <v>12.7</v>
      </c>
      <c r="C47" s="28">
        <v>26.0</v>
      </c>
      <c r="D47" s="28">
        <v>20.0</v>
      </c>
      <c r="E47" s="28">
        <f t="shared" si="5"/>
        <v>13.3</v>
      </c>
      <c r="F47" s="29">
        <f t="shared" si="6"/>
        <v>7.3</v>
      </c>
      <c r="G47" s="30">
        <f>Produktpreistabellen!$B47/Produktpreistabellen!$C47</f>
        <v>0.4884615385</v>
      </c>
      <c r="H47" s="30">
        <f>Produktpreistabellen!$B47/Produktpreistabellen!$D47</f>
        <v>0.635</v>
      </c>
      <c r="K47" s="31"/>
    </row>
    <row r="48" ht="14.25" customHeight="1">
      <c r="A48" s="32" t="s">
        <v>60</v>
      </c>
      <c r="B48" s="28">
        <v>10.3</v>
      </c>
      <c r="C48" s="28">
        <v>33.95</v>
      </c>
      <c r="D48" s="28">
        <v>29.9</v>
      </c>
      <c r="E48" s="28">
        <f t="shared" si="5"/>
        <v>23.65</v>
      </c>
      <c r="F48" s="29">
        <f t="shared" si="6"/>
        <v>19.6</v>
      </c>
      <c r="G48" s="30">
        <f>Produktpreistabellen!$B48/Produktpreistabellen!$C48</f>
        <v>0.3033873343</v>
      </c>
      <c r="H48" s="30">
        <f>Produktpreistabellen!$B48/Produktpreistabellen!$D48</f>
        <v>0.3444816054</v>
      </c>
      <c r="K48" s="33">
        <f>E51/Produktpreistabellen!$E48</f>
        <v>2.264270613</v>
      </c>
    </row>
    <row r="49" ht="14.25" customHeight="1">
      <c r="A49" s="32" t="s">
        <v>61</v>
      </c>
      <c r="B49" s="28">
        <v>10.3</v>
      </c>
      <c r="C49" s="28">
        <v>55.25</v>
      </c>
      <c r="D49" s="28">
        <v>40.9</v>
      </c>
      <c r="E49" s="28">
        <f t="shared" si="5"/>
        <v>44.95</v>
      </c>
      <c r="F49" s="29">
        <f t="shared" si="6"/>
        <v>30.6</v>
      </c>
      <c r="G49" s="30">
        <f>Produktpreistabellen!$B49/Produktpreistabellen!$C49</f>
        <v>0.1864253394</v>
      </c>
      <c r="H49" s="30">
        <f>Produktpreistabellen!$B49/Produktpreistabellen!$D49</f>
        <v>0.2518337408</v>
      </c>
      <c r="K49" s="31">
        <f>E51/Produktpreistabellen!$E49</f>
        <v>1.191323693</v>
      </c>
    </row>
    <row r="50" ht="14.25" customHeight="1">
      <c r="A50" s="32" t="s">
        <v>79</v>
      </c>
      <c r="B50" s="28">
        <v>10.9</v>
      </c>
      <c r="C50" s="28">
        <v>52.0</v>
      </c>
      <c r="D50" s="28"/>
      <c r="E50" s="28">
        <f t="shared" si="5"/>
        <v>41.1</v>
      </c>
      <c r="F50" s="38"/>
      <c r="G50" s="30">
        <f>Produktpreistabellen!$B50/Produktpreistabellen!$C50</f>
        <v>0.2096153846</v>
      </c>
      <c r="H50" s="30"/>
      <c r="K50" s="33">
        <f>E51/Produktpreistabellen!$E50</f>
        <v>1.302919708</v>
      </c>
    </row>
    <row r="51" ht="14.25" customHeight="1">
      <c r="A51" s="32" t="s">
        <v>62</v>
      </c>
      <c r="B51" s="28">
        <v>12.7</v>
      </c>
      <c r="C51" s="28">
        <v>66.25</v>
      </c>
      <c r="D51" s="28">
        <v>49.9</v>
      </c>
      <c r="E51" s="28">
        <f t="shared" si="5"/>
        <v>53.55</v>
      </c>
      <c r="F51" s="29">
        <f t="shared" ref="F51:F53" si="7">D51-B51</f>
        <v>37.2</v>
      </c>
      <c r="G51" s="30">
        <f>Produktpreistabellen!$B51/Produktpreistabellen!$C51</f>
        <v>0.1916981132</v>
      </c>
      <c r="H51" s="30">
        <f>Produktpreistabellen!$B51/Produktpreistabellen!$D51</f>
        <v>0.254509018</v>
      </c>
      <c r="K51" s="31"/>
    </row>
    <row r="52" ht="14.25" customHeight="1">
      <c r="A52" s="32" t="s">
        <v>63</v>
      </c>
      <c r="B52" s="28">
        <v>4.8</v>
      </c>
      <c r="C52" s="28">
        <v>22.5</v>
      </c>
      <c r="D52" s="28">
        <v>22.5</v>
      </c>
      <c r="E52" s="28">
        <f t="shared" si="5"/>
        <v>17.7</v>
      </c>
      <c r="F52" s="29">
        <f t="shared" si="7"/>
        <v>17.7</v>
      </c>
      <c r="G52" s="30">
        <f>Produktpreistabellen!$B52/Produktpreistabellen!$C52</f>
        <v>0.2133333333</v>
      </c>
      <c r="H52" s="30">
        <f>Produktpreistabellen!$B52/Produktpreistabellen!$D52</f>
        <v>0.2133333333</v>
      </c>
      <c r="K52" s="33">
        <f>E54/Produktpreistabellen!$E52</f>
        <v>2.039548023</v>
      </c>
    </row>
    <row r="53" ht="14.25" customHeight="1">
      <c r="A53" s="32" t="s">
        <v>80</v>
      </c>
      <c r="B53" s="28">
        <v>5.15</v>
      </c>
      <c r="C53" s="28">
        <v>38.65</v>
      </c>
      <c r="D53" s="28">
        <v>28.3</v>
      </c>
      <c r="E53" s="28">
        <f t="shared" si="5"/>
        <v>33.5</v>
      </c>
      <c r="F53" s="38">
        <f t="shared" si="7"/>
        <v>23.15</v>
      </c>
      <c r="G53" s="30">
        <f>Produktpreistabellen!$B53/Produktpreistabellen!$C53</f>
        <v>0.1332470893</v>
      </c>
      <c r="H53" s="30">
        <f>Produktpreistabellen!$B53/Produktpreistabellen!$D53</f>
        <v>0.1819787986</v>
      </c>
      <c r="K53" s="31">
        <f>E54/Produktpreistabellen!$E53</f>
        <v>1.07761194</v>
      </c>
    </row>
    <row r="54" ht="14.25" customHeight="1">
      <c r="A54" s="32" t="s">
        <v>64</v>
      </c>
      <c r="B54" s="28">
        <v>7.8</v>
      </c>
      <c r="C54" s="28">
        <v>43.9</v>
      </c>
      <c r="D54" s="39"/>
      <c r="E54" s="28">
        <f t="shared" si="5"/>
        <v>36.1</v>
      </c>
      <c r="F54" s="29"/>
      <c r="G54" s="30">
        <f>Produktpreistabellen!$B54/Produktpreistabellen!$C54</f>
        <v>0.1776765376</v>
      </c>
      <c r="H54" s="30"/>
      <c r="K54" s="40"/>
    </row>
    <row r="55" ht="14.25" customHeight="1">
      <c r="A55" s="32" t="s">
        <v>65</v>
      </c>
      <c r="B55" s="28">
        <v>4.8</v>
      </c>
      <c r="C55" s="28">
        <v>18.0</v>
      </c>
      <c r="D55" s="28">
        <v>18.0</v>
      </c>
      <c r="E55" s="28">
        <f t="shared" si="5"/>
        <v>13.2</v>
      </c>
      <c r="F55" s="29">
        <f t="shared" ref="F55:F57" si="8">D55-B55</f>
        <v>13.2</v>
      </c>
      <c r="G55" s="30">
        <f>Produktpreistabellen!$B55/Produktpreistabellen!$C55</f>
        <v>0.2666666667</v>
      </c>
      <c r="H55" s="30">
        <f>Produktpreistabellen!$B55/Produktpreistabellen!$D55</f>
        <v>0.2666666667</v>
      </c>
      <c r="K55" s="31">
        <f>E58/Produktpreistabellen!$E55</f>
        <v>2.757575758</v>
      </c>
    </row>
    <row r="56" ht="14.25" customHeight="1">
      <c r="A56" s="32" t="s">
        <v>66</v>
      </c>
      <c r="B56" s="28">
        <v>4.8</v>
      </c>
      <c r="C56" s="28">
        <v>30.3</v>
      </c>
      <c r="D56" s="28">
        <v>30.6</v>
      </c>
      <c r="E56" s="28">
        <f t="shared" si="5"/>
        <v>25.5</v>
      </c>
      <c r="F56" s="29">
        <f t="shared" si="8"/>
        <v>25.8</v>
      </c>
      <c r="G56" s="30">
        <f>Produktpreistabellen!$B56/Produktpreistabellen!$C56</f>
        <v>0.1584158416</v>
      </c>
      <c r="H56" s="30">
        <f>Produktpreistabellen!$B56/Produktpreistabellen!$D56</f>
        <v>0.1568627451</v>
      </c>
      <c r="K56" s="33">
        <f>E58/Produktpreistabellen!$E56</f>
        <v>1.42745098</v>
      </c>
    </row>
    <row r="57" ht="14.25" customHeight="1">
      <c r="A57" s="32" t="s">
        <v>81</v>
      </c>
      <c r="B57" s="28">
        <v>5.15</v>
      </c>
      <c r="C57" s="28">
        <v>30.55</v>
      </c>
      <c r="D57" s="28">
        <v>26.6</v>
      </c>
      <c r="E57" s="28">
        <f t="shared" si="5"/>
        <v>25.4</v>
      </c>
      <c r="F57" s="38">
        <f t="shared" si="8"/>
        <v>21.45</v>
      </c>
      <c r="G57" s="30">
        <f>Produktpreistabellen!$B57/Produktpreistabellen!$C57</f>
        <v>0.1685761047</v>
      </c>
      <c r="H57" s="30">
        <f>Produktpreistabellen!$B57/Produktpreistabellen!$D57</f>
        <v>0.1936090226</v>
      </c>
      <c r="K57" s="31">
        <f>E58/Produktpreistabellen!$E57</f>
        <v>1.433070866</v>
      </c>
    </row>
    <row r="58" ht="14.25" customHeight="1">
      <c r="A58" s="32" t="s">
        <v>67</v>
      </c>
      <c r="B58" s="28">
        <v>7.8</v>
      </c>
      <c r="C58" s="28">
        <v>44.2</v>
      </c>
      <c r="D58" s="39"/>
      <c r="E58" s="28">
        <f t="shared" si="5"/>
        <v>36.4</v>
      </c>
      <c r="F58" s="41"/>
      <c r="G58" s="30">
        <f>Produktpreistabellen!$B58/Produktpreistabellen!$C58</f>
        <v>0.1764705882</v>
      </c>
      <c r="H58" s="42"/>
      <c r="K58" s="40"/>
    </row>
    <row r="59" ht="14.25" customHeight="1">
      <c r="A59" s="32" t="s">
        <v>68</v>
      </c>
      <c r="B59" s="28">
        <v>0.57</v>
      </c>
      <c r="C59" s="28">
        <v>1.32</v>
      </c>
      <c r="D59" s="28">
        <v>1.39</v>
      </c>
      <c r="E59" s="28">
        <f t="shared" si="5"/>
        <v>0.75</v>
      </c>
      <c r="F59" s="29"/>
      <c r="G59" s="30">
        <f>Produktpreistabellen!$B59/Produktpreistabellen!$C59</f>
        <v>0.4318181818</v>
      </c>
      <c r="H59" s="30"/>
      <c r="K59" s="31">
        <f>E61/Produktpreistabellen!$E59</f>
        <v>2.88</v>
      </c>
    </row>
    <row r="60" ht="14.25" customHeight="1">
      <c r="A60" s="32" t="s">
        <v>69</v>
      </c>
      <c r="B60" s="28">
        <v>0.57</v>
      </c>
      <c r="C60" s="28">
        <v>1.63</v>
      </c>
      <c r="D60" s="39"/>
      <c r="E60" s="28">
        <f t="shared" si="5"/>
        <v>1.06</v>
      </c>
      <c r="F60" s="29"/>
      <c r="G60" s="30">
        <f>Produktpreistabellen!$B60/Produktpreistabellen!$C60</f>
        <v>0.3496932515</v>
      </c>
      <c r="H60" s="30"/>
      <c r="K60" s="33">
        <f>E61/Produktpreistabellen!$E60</f>
        <v>2.037735849</v>
      </c>
    </row>
    <row r="61" ht="14.25" customHeight="1">
      <c r="A61" s="32" t="s">
        <v>70</v>
      </c>
      <c r="B61" s="28">
        <v>1.04</v>
      </c>
      <c r="C61" s="28">
        <v>3.2</v>
      </c>
      <c r="D61" s="28">
        <v>2.96</v>
      </c>
      <c r="E61" s="28">
        <f t="shared" si="5"/>
        <v>2.16</v>
      </c>
      <c r="F61" s="29">
        <f t="shared" ref="F61:F65" si="9">D61-B61</f>
        <v>1.92</v>
      </c>
      <c r="G61" s="30">
        <f>Produktpreistabellen!$B61/Produktpreistabellen!$C61</f>
        <v>0.325</v>
      </c>
      <c r="H61" s="30">
        <f>Produktpreistabellen!$B61/Produktpreistabellen!$D61</f>
        <v>0.3513513514</v>
      </c>
      <c r="K61" s="31"/>
    </row>
    <row r="62" ht="14.25" customHeight="1">
      <c r="A62" s="32" t="s">
        <v>71</v>
      </c>
      <c r="B62" s="28">
        <v>0.2286</v>
      </c>
      <c r="C62" s="28">
        <v>0.41</v>
      </c>
      <c r="D62" s="28">
        <v>0.4</v>
      </c>
      <c r="E62" s="28">
        <f t="shared" si="5"/>
        <v>0.1814</v>
      </c>
      <c r="F62" s="29">
        <f t="shared" si="9"/>
        <v>0.1714</v>
      </c>
      <c r="G62" s="30">
        <f>Produktpreistabellen!$B62/Produktpreistabellen!$C62</f>
        <v>0.5575609756</v>
      </c>
      <c r="H62" s="30">
        <f>Produktpreistabellen!$B62/Produktpreistabellen!$D62</f>
        <v>0.5715</v>
      </c>
      <c r="K62" s="33">
        <f>E64/Produktpreistabellen!$E62</f>
        <v>2.191289967</v>
      </c>
    </row>
    <row r="63" ht="14.25" customHeight="1">
      <c r="A63" s="32" t="s">
        <v>72</v>
      </c>
      <c r="B63" s="28">
        <v>0.2535</v>
      </c>
      <c r="C63" s="28">
        <v>0.66</v>
      </c>
      <c r="D63" s="28">
        <v>0.53</v>
      </c>
      <c r="E63" s="28">
        <f t="shared" si="5"/>
        <v>0.4065</v>
      </c>
      <c r="F63" s="29">
        <f t="shared" si="9"/>
        <v>0.2765</v>
      </c>
      <c r="G63" s="30">
        <f>Produktpreistabellen!$B63/Produktpreistabellen!$C63</f>
        <v>0.3840909091</v>
      </c>
      <c r="H63" s="30">
        <f>Produktpreistabellen!$B63/Produktpreistabellen!$D63</f>
        <v>0.4783018868</v>
      </c>
      <c r="K63" s="31">
        <f>E64/Produktpreistabellen!$E63</f>
        <v>0.9778597786</v>
      </c>
    </row>
    <row r="64" ht="14.25" customHeight="1">
      <c r="A64" s="32" t="s">
        <v>73</v>
      </c>
      <c r="B64" s="28">
        <v>0.4825</v>
      </c>
      <c r="C64" s="28">
        <v>0.88</v>
      </c>
      <c r="D64" s="28">
        <v>0.79</v>
      </c>
      <c r="E64" s="28">
        <f t="shared" si="5"/>
        <v>0.3975</v>
      </c>
      <c r="F64" s="29">
        <f t="shared" si="9"/>
        <v>0.3075</v>
      </c>
      <c r="G64" s="30">
        <f>Produktpreistabellen!$B64/Produktpreistabellen!$C64</f>
        <v>0.5482954545</v>
      </c>
      <c r="H64" s="30">
        <f>Produktpreistabellen!$B64/Produktpreistabellen!$D64</f>
        <v>0.6107594937</v>
      </c>
      <c r="K64" s="33"/>
    </row>
    <row r="65" ht="14.25" customHeight="1">
      <c r="A65" s="32" t="s">
        <v>74</v>
      </c>
      <c r="B65" s="28">
        <f t="shared" ref="B65:B66" si="10">0.6 * 0.666 + 0.57*0.333</f>
        <v>0.58941</v>
      </c>
      <c r="C65" s="28">
        <v>1.0</v>
      </c>
      <c r="D65" s="28">
        <v>0.99</v>
      </c>
      <c r="E65" s="28">
        <f t="shared" si="5"/>
        <v>0.41059</v>
      </c>
      <c r="F65" s="29">
        <f t="shared" si="9"/>
        <v>0.40059</v>
      </c>
      <c r="G65" s="30">
        <f>Produktpreistabellen!$B65/Produktpreistabellen!$C65</f>
        <v>0.58941</v>
      </c>
      <c r="H65" s="30">
        <f>Produktpreistabellen!$B65/Produktpreistabellen!$D65</f>
        <v>0.5953636364</v>
      </c>
      <c r="K65" s="31">
        <f>E67/Produktpreistabellen!$E65</f>
        <v>5.16330159</v>
      </c>
    </row>
    <row r="66" ht="14.25" customHeight="1">
      <c r="A66" s="32" t="s">
        <v>75</v>
      </c>
      <c r="B66" s="28">
        <f t="shared" si="10"/>
        <v>0.58941</v>
      </c>
      <c r="C66" s="28">
        <v>2.1</v>
      </c>
      <c r="D66" s="39"/>
      <c r="E66" s="28">
        <f t="shared" si="5"/>
        <v>1.51059</v>
      </c>
      <c r="F66" s="29"/>
      <c r="G66" s="30">
        <f>Produktpreistabellen!$B66/Produktpreistabellen!$C66</f>
        <v>0.2806714286</v>
      </c>
      <c r="H66" s="30"/>
      <c r="K66" s="33">
        <f>E67/Produktpreistabellen!$E66</f>
        <v>1.403425152</v>
      </c>
    </row>
    <row r="67" ht="14.25" customHeight="1">
      <c r="A67" s="32" t="s">
        <v>76</v>
      </c>
      <c r="B67" s="28">
        <v>1.08</v>
      </c>
      <c r="C67" s="28">
        <v>3.2</v>
      </c>
      <c r="D67" s="28">
        <v>1.99</v>
      </c>
      <c r="E67" s="28">
        <f t="shared" si="5"/>
        <v>2.12</v>
      </c>
      <c r="F67" s="29">
        <f t="shared" ref="F67:F68" si="11">D67-B67</f>
        <v>0.91</v>
      </c>
      <c r="G67" s="30">
        <f>Produktpreistabellen!$B67/Produktpreistabellen!$C67</f>
        <v>0.3375</v>
      </c>
      <c r="H67" s="30">
        <f>Produktpreistabellen!$B67/Produktpreistabellen!$D67</f>
        <v>0.5427135678</v>
      </c>
      <c r="K67" s="31"/>
    </row>
    <row r="68" ht="14.25" customHeight="1">
      <c r="A68" s="32" t="s">
        <v>82</v>
      </c>
      <c r="B68" s="28">
        <v>1.3</v>
      </c>
      <c r="C68" s="28">
        <v>1.6</v>
      </c>
      <c r="D68" s="28">
        <v>1.68</v>
      </c>
      <c r="E68" s="28">
        <f t="shared" si="5"/>
        <v>0.3</v>
      </c>
      <c r="F68" s="38">
        <f t="shared" si="11"/>
        <v>0.38</v>
      </c>
      <c r="G68" s="30">
        <f>Produktpreistabellen!$B68/Produktpreistabellen!$C68</f>
        <v>0.8125</v>
      </c>
      <c r="H68" s="30">
        <f>Produktpreistabellen!$B68/Produktpreistabellen!$D68</f>
        <v>0.7738095238</v>
      </c>
      <c r="K68" s="33">
        <f>E70/Produktpreistabellen!$E68</f>
        <v>3.766666667</v>
      </c>
    </row>
    <row r="69" ht="14.25" customHeight="1">
      <c r="A69" s="32" t="s">
        <v>83</v>
      </c>
      <c r="B69" s="28">
        <v>1.3</v>
      </c>
      <c r="C69" s="28">
        <v>2.03</v>
      </c>
      <c r="D69" s="28"/>
      <c r="E69" s="28">
        <f t="shared" si="5"/>
        <v>0.73</v>
      </c>
      <c r="F69" s="38"/>
      <c r="G69" s="30">
        <f>Produktpreistabellen!$B69/Produktpreistabellen!$C69</f>
        <v>0.6403940887</v>
      </c>
      <c r="H69" s="30"/>
      <c r="K69" s="31">
        <f>E70/Produktpreistabellen!$E69</f>
        <v>1.547945205</v>
      </c>
    </row>
    <row r="70" ht="14.25" customHeight="1">
      <c r="A70" s="32" t="s">
        <v>84</v>
      </c>
      <c r="B70" s="28">
        <v>2.55</v>
      </c>
      <c r="C70" s="28">
        <v>3.68</v>
      </c>
      <c r="D70" s="28">
        <v>3.29</v>
      </c>
      <c r="E70" s="28">
        <f t="shared" si="5"/>
        <v>1.13</v>
      </c>
      <c r="F70" s="38">
        <f t="shared" ref="F70:F72" si="12">D70-B70</f>
        <v>0.74</v>
      </c>
      <c r="G70" s="30">
        <f>Produktpreistabellen!$B70/Produktpreistabellen!$C70</f>
        <v>0.6929347826</v>
      </c>
      <c r="H70" s="30">
        <f>Produktpreistabellen!$B70/Produktpreistabellen!$D70</f>
        <v>0.7750759878</v>
      </c>
      <c r="K70" s="33"/>
    </row>
    <row r="71" ht="14.25" customHeight="1">
      <c r="A71" s="32" t="s">
        <v>85</v>
      </c>
      <c r="B71" s="28">
        <v>1.36</v>
      </c>
      <c r="C71" s="28">
        <v>3.25</v>
      </c>
      <c r="D71" s="28">
        <v>2.84</v>
      </c>
      <c r="E71" s="28">
        <f t="shared" si="5"/>
        <v>1.89</v>
      </c>
      <c r="F71" s="38">
        <f t="shared" si="12"/>
        <v>1.48</v>
      </c>
      <c r="G71" s="30">
        <f>Produktpreistabellen!$B71/Produktpreistabellen!$C71</f>
        <v>0.4184615385</v>
      </c>
      <c r="H71" s="30">
        <f>Produktpreistabellen!$B71/Produktpreistabellen!$D71</f>
        <v>0.4788732394</v>
      </c>
      <c r="K71" s="31">
        <f>E72/Produktpreistabellen!$E71</f>
        <v>1.835978836</v>
      </c>
    </row>
    <row r="72" ht="14.25" customHeight="1">
      <c r="A72" s="32" t="s">
        <v>86</v>
      </c>
      <c r="B72" s="28">
        <v>2.83</v>
      </c>
      <c r="C72" s="28">
        <v>6.3</v>
      </c>
      <c r="D72" s="28">
        <v>6.01</v>
      </c>
      <c r="E72" s="28">
        <f t="shared" si="5"/>
        <v>3.47</v>
      </c>
      <c r="F72" s="38">
        <f t="shared" si="12"/>
        <v>3.18</v>
      </c>
      <c r="G72" s="30">
        <f>Produktpreistabellen!$B72/Produktpreistabellen!$C72</f>
        <v>0.4492063492</v>
      </c>
      <c r="H72" s="30">
        <f>Produktpreistabellen!$B72/Produktpreistabellen!$D72</f>
        <v>0.4708818636</v>
      </c>
      <c r="K72" s="33"/>
    </row>
    <row r="73" ht="14.25" customHeight="1">
      <c r="A73" s="35" t="s">
        <v>77</v>
      </c>
      <c r="K73" s="12"/>
    </row>
    <row r="74" ht="14.25" customHeight="1">
      <c r="K74" s="12"/>
    </row>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sheetData>
  <mergeCells count="2">
    <mergeCell ref="A30:H33"/>
    <mergeCell ref="A73:H76"/>
  </mergeCells>
  <printOptions/>
  <pageMargins bottom="0.787401575" footer="0.0" header="0.0" left="0.7" right="0.7" top="0.787401575"/>
  <pageSetup orientation="landscape"/>
  <drawing r:id="rId1"/>
  <tableParts count="2">
    <tablePart r:id="rId4"/>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29"/>
    <col customWidth="1" min="2" max="3" width="15.0"/>
    <col customWidth="1" min="4" max="4" width="15.43"/>
    <col customWidth="1" min="5" max="26" width="10.71"/>
  </cols>
  <sheetData>
    <row r="1" ht="14.25" customHeight="1">
      <c r="A1" s="43" t="s">
        <v>0</v>
      </c>
      <c r="B1" s="44" t="s">
        <v>87</v>
      </c>
      <c r="C1" s="45" t="s">
        <v>88</v>
      </c>
      <c r="D1" s="46" t="s">
        <v>89</v>
      </c>
    </row>
    <row r="2" ht="14.25" customHeight="1">
      <c r="A2" s="47" t="s">
        <v>50</v>
      </c>
      <c r="B2" s="48">
        <v>1.44</v>
      </c>
      <c r="C2" s="49">
        <v>1.459129001236434</v>
      </c>
      <c r="D2" s="29">
        <v>1.3747935459280907</v>
      </c>
    </row>
    <row r="3" ht="14.25" customHeight="1">
      <c r="A3" s="50" t="s">
        <v>51</v>
      </c>
      <c r="B3" s="51">
        <v>1.03</v>
      </c>
      <c r="C3" s="52">
        <v>1.0135509113465027</v>
      </c>
      <c r="D3" s="29">
        <v>0.9516313428898074</v>
      </c>
    </row>
    <row r="4" ht="14.25" customHeight="1">
      <c r="A4" s="50" t="s">
        <v>53</v>
      </c>
      <c r="B4" s="51">
        <v>1.54</v>
      </c>
      <c r="C4" s="52">
        <v>1.5744522620521781</v>
      </c>
      <c r="D4" s="29">
        <v>1.567257549049863</v>
      </c>
    </row>
    <row r="5" ht="14.25" customHeight="1">
      <c r="A5" s="50" t="s">
        <v>55</v>
      </c>
      <c r="B5" s="51">
        <v>1.37</v>
      </c>
      <c r="C5" s="52">
        <v>1.41124658306938</v>
      </c>
      <c r="D5" s="29">
        <v>1.3868845500848896</v>
      </c>
    </row>
    <row r="6" ht="14.25" customHeight="1">
      <c r="A6" s="50" t="s">
        <v>57</v>
      </c>
      <c r="B6" s="51">
        <v>2.28</v>
      </c>
      <c r="C6" s="52">
        <v>2.350877192982456</v>
      </c>
      <c r="D6" s="29">
        <v>7.823529411764709</v>
      </c>
    </row>
    <row r="7" ht="14.25" customHeight="1">
      <c r="A7" s="50" t="s">
        <v>58</v>
      </c>
      <c r="B7" s="51">
        <v>1.18</v>
      </c>
      <c r="C7" s="52">
        <v>1.252336448598131</v>
      </c>
      <c r="D7" s="29">
        <v>1.1615720524017468</v>
      </c>
    </row>
    <row r="8" ht="14.25" customHeight="1">
      <c r="A8" s="50" t="s">
        <v>78</v>
      </c>
      <c r="B8" s="51"/>
      <c r="C8" s="52"/>
      <c r="D8" s="52">
        <v>1.0555555555555556</v>
      </c>
    </row>
    <row r="9" ht="14.25" customHeight="1">
      <c r="A9" s="50" t="s">
        <v>60</v>
      </c>
      <c r="B9" s="51">
        <v>2.17</v>
      </c>
      <c r="C9" s="52">
        <v>2.237894736842105</v>
      </c>
      <c r="D9" s="29">
        <v>2.264270613107822</v>
      </c>
    </row>
    <row r="10" ht="14.25" customHeight="1">
      <c r="A10" s="50" t="s">
        <v>61</v>
      </c>
      <c r="B10" s="51">
        <v>1.16</v>
      </c>
      <c r="C10" s="52">
        <v>1.1930415263748597</v>
      </c>
      <c r="D10" s="29">
        <v>1.1913236929922135</v>
      </c>
    </row>
    <row r="11" ht="14.25" customHeight="1">
      <c r="A11" s="50" t="s">
        <v>79</v>
      </c>
      <c r="B11" s="51"/>
      <c r="C11" s="52"/>
      <c r="D11" s="52">
        <v>1.302919708029197</v>
      </c>
    </row>
    <row r="12" ht="14.25" customHeight="1">
      <c r="A12" s="50" t="s">
        <v>63</v>
      </c>
      <c r="B12" s="51">
        <v>2.12</v>
      </c>
      <c r="C12" s="52">
        <v>2.136403380938502</v>
      </c>
      <c r="D12" s="29">
        <v>2.0395480225988702</v>
      </c>
    </row>
    <row r="13" ht="14.25" customHeight="1">
      <c r="A13" s="50" t="s">
        <v>80</v>
      </c>
      <c r="B13" s="51"/>
      <c r="C13" s="52"/>
      <c r="D13" s="52">
        <v>1.0776119402985076</v>
      </c>
    </row>
    <row r="14" ht="14.25" customHeight="1">
      <c r="A14" s="50" t="s">
        <v>65</v>
      </c>
      <c r="B14" s="51">
        <v>2.57</v>
      </c>
      <c r="C14" s="52">
        <v>2.6177633944624237</v>
      </c>
      <c r="D14" s="29">
        <v>2.7575757575757582</v>
      </c>
    </row>
    <row r="15" ht="14.25" customHeight="1">
      <c r="A15" s="50" t="s">
        <v>66</v>
      </c>
      <c r="B15" s="51">
        <v>1.35</v>
      </c>
      <c r="C15" s="52">
        <v>1.3503988128362086</v>
      </c>
      <c r="D15" s="52">
        <v>1.4274509803921571</v>
      </c>
    </row>
    <row r="16" ht="14.25" customHeight="1">
      <c r="A16" s="53" t="s">
        <v>81</v>
      </c>
      <c r="B16" s="54"/>
      <c r="C16" s="55"/>
      <c r="D16" s="52">
        <v>1.4330708661417326</v>
      </c>
    </row>
    <row r="17" ht="14.25" customHeight="1">
      <c r="A17" s="50" t="s">
        <v>68</v>
      </c>
      <c r="B17" s="51">
        <v>3.24</v>
      </c>
      <c r="C17" s="52">
        <v>4.159999999999999</v>
      </c>
      <c r="D17" s="29">
        <v>2.88</v>
      </c>
    </row>
    <row r="18" ht="14.25" customHeight="1">
      <c r="A18" s="50" t="s">
        <v>69</v>
      </c>
      <c r="B18" s="51">
        <v>1.62</v>
      </c>
      <c r="C18" s="52">
        <v>1.7478991596638658</v>
      </c>
      <c r="D18" s="29">
        <v>2.0377358490566038</v>
      </c>
    </row>
    <row r="19" ht="14.25" customHeight="1">
      <c r="A19" s="50" t="s">
        <v>71</v>
      </c>
      <c r="B19" s="51"/>
      <c r="C19" s="52">
        <v>2.2410865874363335</v>
      </c>
      <c r="D19" s="29">
        <v>2.191289966923925</v>
      </c>
    </row>
    <row r="20" ht="14.25" customHeight="1">
      <c r="A20" s="53" t="s">
        <v>72</v>
      </c>
      <c r="B20" s="54">
        <v>0.97</v>
      </c>
      <c r="C20" s="55">
        <v>0.9987389659520807</v>
      </c>
      <c r="D20" s="29">
        <v>0.977859778597786</v>
      </c>
    </row>
    <row r="21" ht="14.25" customHeight="1">
      <c r="A21" s="56" t="s">
        <v>74</v>
      </c>
      <c r="B21" s="57"/>
      <c r="C21" s="58">
        <v>4.941860465116278</v>
      </c>
      <c r="D21" s="52">
        <v>5.163301590394311</v>
      </c>
    </row>
    <row r="22" ht="14.25" customHeight="1">
      <c r="A22" s="53" t="s">
        <v>75</v>
      </c>
      <c r="B22" s="54"/>
      <c r="C22" s="55">
        <v>1.3888888888888886</v>
      </c>
      <c r="D22" s="58">
        <v>1.4034251517618943</v>
      </c>
    </row>
    <row r="23" ht="14.25" customHeight="1">
      <c r="A23" s="56" t="s">
        <v>82</v>
      </c>
      <c r="B23" s="57">
        <v>7.1</v>
      </c>
      <c r="C23" s="59">
        <v>-11.13</v>
      </c>
      <c r="D23" s="58">
        <v>3.766666666666667</v>
      </c>
    </row>
    <row r="24" ht="14.25" customHeight="1">
      <c r="A24" s="50" t="s">
        <v>83</v>
      </c>
      <c r="B24" s="51">
        <v>1.29</v>
      </c>
      <c r="C24" s="52">
        <v>1.44</v>
      </c>
      <c r="D24" s="52">
        <v>1.5479452054794531</v>
      </c>
    </row>
    <row r="25" ht="14.25" customHeight="1">
      <c r="A25" s="56" t="s">
        <v>85</v>
      </c>
      <c r="B25" s="57">
        <v>1.43</v>
      </c>
      <c r="C25" s="58">
        <v>1.36</v>
      </c>
      <c r="D25" s="58">
        <v>1.835978835978836</v>
      </c>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87401575" footer="0.0" header="0.0" left="0.7" right="0.7" top="0.787401575"/>
  <pageSetup orientation="landscape"/>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ht="14.25" customHeight="1">
      <c r="A1" s="3" t="s">
        <v>90</v>
      </c>
    </row>
    <row r="2" ht="14.25" customHeight="1">
      <c r="B2" s="3" t="s">
        <v>91</v>
      </c>
    </row>
    <row r="3" ht="14.25" customHeight="1">
      <c r="B3" s="3" t="s">
        <v>92</v>
      </c>
    </row>
    <row r="4" ht="14.25" customHeight="1">
      <c r="B4" s="3" t="s">
        <v>93</v>
      </c>
    </row>
    <row r="5" ht="14.25" customHeight="1">
      <c r="B5" s="3" t="s">
        <v>94</v>
      </c>
    </row>
    <row r="6" ht="14.25" customHeight="1">
      <c r="B6" s="3" t="s">
        <v>95</v>
      </c>
    </row>
    <row r="7" ht="14.25" customHeight="1">
      <c r="B7" s="3" t="s">
        <v>96</v>
      </c>
    </row>
    <row r="8" ht="14.25" customHeight="1">
      <c r="B8" s="3" t="s">
        <v>97</v>
      </c>
    </row>
    <row r="9" ht="14.25" customHeight="1">
      <c r="B9" s="3" t="s">
        <v>98</v>
      </c>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Roman Müller</dc:creator>
</cp:coreProperties>
</file>